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drawings/drawing3.xml" ContentType="application/vnd.openxmlformats-officedocument.drawing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drawings/drawing4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omments1.xml" ContentType="application/vnd.openxmlformats-officedocument.spreadsheetml.comments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drawings/drawing5.xml" ContentType="application/vnd.openxmlformats-officedocument.drawing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omments2.xml" ContentType="application/vnd.openxmlformats-officedocument.spreadsheetml.comments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drawings/drawing6.xml" ContentType="application/vnd.openxmlformats-officedocument.drawing+xml"/>
  <Override PartName="/xl/comments3.xml" ContentType="application/vnd.openxmlformats-officedocument.spreadsheetml.comments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\\city.net.ffm\A250\Daten\25.6\25.65\Daten\Energiemanagement\Betriebsoptimierung-Nutzungsverhalten\Erfolgsbeteiligung-bei-Nutzung-und-Betrieb\Vorlagen\"/>
    </mc:Choice>
  </mc:AlternateContent>
  <xr:revisionPtr revIDLastSave="0" documentId="13_ncr:1_{975CD9B9-145D-4722-8A9A-4DADC179F0D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. Nutzung" sheetId="1" r:id="rId1"/>
    <sheet name="2. Referenzkosten" sheetId="2" r:id="rId2"/>
    <sheet name="3. Monatsablesung" sheetId="3" r:id="rId3"/>
    <sheet name="4A. Nachweis - Meldung 1" sheetId="6" r:id="rId4"/>
    <sheet name="4B. Nachweis - Meldung 2" sheetId="10" r:id="rId5"/>
    <sheet name="4C. Nachweis - Berechnung" sheetId="8" r:id="rId6"/>
    <sheet name="AbrechnungEVUxxxx" sheetId="7" r:id="rId7"/>
  </sheets>
  <definedNames>
    <definedName name="_xlnm.Print_Area" localSheetId="0">'1. Nutzung'!$A$1:$L$80</definedName>
    <definedName name="_xlnm.Print_Area" localSheetId="1">'2. Referenzkosten'!$A$1:$J$63</definedName>
    <definedName name="_xlnm.Print_Area" localSheetId="2">'3. Monatsablesung'!$A$1:$L$68</definedName>
    <definedName name="_xlnm.Print_Area" localSheetId="3">'4A. Nachweis - Meldung 1'!$A$1:$J$70</definedName>
    <definedName name="_xlnm.Print_Area" localSheetId="4">'4B. Nachweis - Meldung 2'!$A$1:$J$70</definedName>
    <definedName name="_xlnm.Print_Area" localSheetId="5">'4C. Nachweis - Berechnung'!$A$1:$J$72</definedName>
    <definedName name="Währung" localSheetId="0">'1. Nutzung'!$K$6</definedName>
  </definedName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60" i="8" l="1"/>
  <c r="A59" i="8"/>
  <c r="A47" i="6"/>
  <c r="A13" i="10"/>
  <c r="F54" i="8" l="1"/>
  <c r="F58" i="8" s="1"/>
  <c r="A46" i="6"/>
  <c r="F7" i="10"/>
  <c r="I6" i="10"/>
  <c r="I5" i="10"/>
  <c r="G69" i="10" s="1"/>
  <c r="A65" i="8"/>
  <c r="F7" i="6"/>
  <c r="I5" i="6"/>
  <c r="I6" i="6"/>
  <c r="F57" i="8" l="1"/>
  <c r="F60" i="8"/>
  <c r="F55" i="8"/>
  <c r="F56" i="8"/>
  <c r="F59" i="8"/>
  <c r="A63" i="8"/>
  <c r="A25" i="8"/>
  <c r="A24" i="8"/>
  <c r="A44" i="8"/>
  <c r="A43" i="8"/>
  <c r="G67" i="8" l="1"/>
  <c r="H67" i="8" s="1"/>
  <c r="I67" i="8" s="1"/>
  <c r="J54" i="8"/>
  <c r="J60" i="8" s="1"/>
  <c r="I54" i="8"/>
  <c r="I57" i="8" s="1"/>
  <c r="H54" i="8"/>
  <c r="G54" i="8"/>
  <c r="E54" i="8"/>
  <c r="D54" i="8"/>
  <c r="D57" i="8" s="1"/>
  <c r="C54" i="8"/>
  <c r="C56" i="8" s="1"/>
  <c r="J47" i="8"/>
  <c r="I47" i="8"/>
  <c r="H47" i="8"/>
  <c r="G47" i="8"/>
  <c r="F47" i="8"/>
  <c r="E47" i="8"/>
  <c r="D47" i="8"/>
  <c r="C47" i="8"/>
  <c r="J37" i="8"/>
  <c r="J41" i="8" s="1"/>
  <c r="I37" i="8"/>
  <c r="I42" i="8" s="1"/>
  <c r="H37" i="8"/>
  <c r="H42" i="8" s="1"/>
  <c r="G37" i="8"/>
  <c r="G42" i="8" s="1"/>
  <c r="F37" i="8"/>
  <c r="F39" i="8" s="1"/>
  <c r="E37" i="8"/>
  <c r="E42" i="8" s="1"/>
  <c r="D37" i="8"/>
  <c r="D42" i="8" s="1"/>
  <c r="C37" i="8"/>
  <c r="C42" i="8" s="1"/>
  <c r="J28" i="8"/>
  <c r="I28" i="8"/>
  <c r="H28" i="8"/>
  <c r="G28" i="8"/>
  <c r="F28" i="8"/>
  <c r="E28" i="8"/>
  <c r="D28" i="8"/>
  <c r="C28" i="8"/>
  <c r="J21" i="8"/>
  <c r="I21" i="8"/>
  <c r="H21" i="8"/>
  <c r="G21" i="8"/>
  <c r="F21" i="8"/>
  <c r="E21" i="8"/>
  <c r="D21" i="8"/>
  <c r="C21" i="8"/>
  <c r="J19" i="8"/>
  <c r="J24" i="8" s="1"/>
  <c r="I19" i="8"/>
  <c r="I22" i="8" s="1"/>
  <c r="H19" i="8"/>
  <c r="H22" i="8" s="1"/>
  <c r="G19" i="8"/>
  <c r="G23" i="8" s="1"/>
  <c r="F19" i="8"/>
  <c r="F24" i="8" s="1"/>
  <c r="E19" i="8"/>
  <c r="E20" i="8" s="1"/>
  <c r="D19" i="8"/>
  <c r="D25" i="8" s="1"/>
  <c r="C19" i="8"/>
  <c r="C22" i="8" s="1"/>
  <c r="B7" i="8"/>
  <c r="B33" i="8" s="1"/>
  <c r="I5" i="8"/>
  <c r="D38" i="7"/>
  <c r="G37" i="7"/>
  <c r="C37" i="7"/>
  <c r="B37" i="7"/>
  <c r="G36" i="7"/>
  <c r="C36" i="7"/>
  <c r="B36" i="7"/>
  <c r="G35" i="7"/>
  <c r="C35" i="7"/>
  <c r="B35" i="7"/>
  <c r="G34" i="7"/>
  <c r="C34" i="7"/>
  <c r="B34" i="7"/>
  <c r="G33" i="7"/>
  <c r="C33" i="7"/>
  <c r="B33" i="7"/>
  <c r="G32" i="7"/>
  <c r="C32" i="7"/>
  <c r="B32" i="7"/>
  <c r="G31" i="7"/>
  <c r="C31" i="7"/>
  <c r="B31" i="7"/>
  <c r="G30" i="7"/>
  <c r="C30" i="7"/>
  <c r="B30" i="7"/>
  <c r="G29" i="7"/>
  <c r="C29" i="7"/>
  <c r="B29" i="7"/>
  <c r="G28" i="7"/>
  <c r="C28" i="7"/>
  <c r="B28" i="7"/>
  <c r="G27" i="7"/>
  <c r="C27" i="7"/>
  <c r="B27" i="7"/>
  <c r="G26" i="7"/>
  <c r="G38" i="7" s="1"/>
  <c r="C26" i="7"/>
  <c r="B26" i="7"/>
  <c r="E20" i="7"/>
  <c r="D20" i="7"/>
  <c r="J6" i="2"/>
  <c r="B17" i="2"/>
  <c r="B14" i="2"/>
  <c r="G68" i="6"/>
  <c r="F32" i="6"/>
  <c r="C19" i="6"/>
  <c r="E19" i="6"/>
  <c r="I19" i="6"/>
  <c r="D19" i="6"/>
  <c r="F19" i="6"/>
  <c r="H19" i="6"/>
  <c r="J19" i="6"/>
  <c r="C22" i="6"/>
  <c r="D22" i="6"/>
  <c r="E22" i="6"/>
  <c r="F22" i="6"/>
  <c r="G22" i="6"/>
  <c r="H22" i="6"/>
  <c r="I22" i="6"/>
  <c r="J22" i="6"/>
  <c r="C31" i="6"/>
  <c r="D31" i="6"/>
  <c r="E31" i="6"/>
  <c r="F31" i="6"/>
  <c r="G31" i="6"/>
  <c r="H31" i="6"/>
  <c r="I31" i="6"/>
  <c r="J31" i="6"/>
  <c r="C41" i="6"/>
  <c r="F41" i="6"/>
  <c r="G41" i="6"/>
  <c r="J41" i="6"/>
  <c r="C34" i="6"/>
  <c r="D34" i="6"/>
  <c r="E34" i="6"/>
  <c r="F34" i="6"/>
  <c r="G34" i="6"/>
  <c r="H34" i="6"/>
  <c r="I34" i="6"/>
  <c r="J34" i="6"/>
  <c r="D41" i="6"/>
  <c r="E41" i="6"/>
  <c r="H41" i="6"/>
  <c r="I41" i="6"/>
  <c r="C54" i="2"/>
  <c r="D54" i="2"/>
  <c r="E54" i="2" s="1"/>
  <c r="F54" i="2" s="1"/>
  <c r="G54" i="2" s="1"/>
  <c r="H54" i="2" s="1"/>
  <c r="I54" i="2" s="1"/>
  <c r="J54" i="2" s="1"/>
  <c r="D40" i="2"/>
  <c r="E40" i="2"/>
  <c r="F40" i="2"/>
  <c r="G40" i="2" s="1"/>
  <c r="H40" i="2" s="1"/>
  <c r="I40" i="2" s="1"/>
  <c r="J40" i="2" s="1"/>
  <c r="D21" i="2"/>
  <c r="E21" i="2" s="1"/>
  <c r="F21" i="2" s="1"/>
  <c r="G21" i="2" s="1"/>
  <c r="H21" i="2" s="1"/>
  <c r="I21" i="2" s="1"/>
  <c r="J21" i="2" s="1"/>
  <c r="A54" i="2"/>
  <c r="J29" i="2"/>
  <c r="L29" i="3"/>
  <c r="J30" i="8" s="1"/>
  <c r="J31" i="8" s="1"/>
  <c r="I29" i="2"/>
  <c r="I35" i="2" s="1"/>
  <c r="H29" i="2"/>
  <c r="J29" i="3" s="1"/>
  <c r="G29" i="2"/>
  <c r="I29" i="3" s="1"/>
  <c r="F29" i="2"/>
  <c r="H29" i="3" s="1"/>
  <c r="E29" i="2"/>
  <c r="E35" i="2" s="1"/>
  <c r="D29" i="2"/>
  <c r="F29" i="3" s="1"/>
  <c r="D24" i="6" s="1"/>
  <c r="D25" i="6" s="1"/>
  <c r="C35" i="2"/>
  <c r="C12" i="2"/>
  <c r="E10" i="3" s="1"/>
  <c r="C18" i="2"/>
  <c r="D12" i="2"/>
  <c r="D18" i="2" s="1"/>
  <c r="E12" i="2"/>
  <c r="E18" i="2" s="1"/>
  <c r="F12" i="2"/>
  <c r="F18" i="2" s="1"/>
  <c r="G12" i="2"/>
  <c r="I10" i="3" s="1"/>
  <c r="H12" i="2"/>
  <c r="J10" i="3" s="1"/>
  <c r="I12" i="2"/>
  <c r="K10" i="3" s="1"/>
  <c r="J12" i="2"/>
  <c r="J18" i="2" s="1"/>
  <c r="B47" i="2"/>
  <c r="B31" i="2"/>
  <c r="E8" i="3"/>
  <c r="F46" i="3"/>
  <c r="G46" i="3"/>
  <c r="H46" i="3"/>
  <c r="I46" i="3"/>
  <c r="J46" i="3"/>
  <c r="K46" i="3"/>
  <c r="L46" i="3"/>
  <c r="E46" i="3"/>
  <c r="F45" i="3"/>
  <c r="G45" i="3"/>
  <c r="H45" i="3"/>
  <c r="I45" i="3"/>
  <c r="J45" i="3"/>
  <c r="K45" i="3"/>
  <c r="L45" i="3"/>
  <c r="E45" i="3"/>
  <c r="F44" i="3"/>
  <c r="D45" i="8" s="1"/>
  <c r="D32" i="6"/>
  <c r="G44" i="3"/>
  <c r="E45" i="8" s="1"/>
  <c r="H44" i="3"/>
  <c r="F45" i="8" s="1"/>
  <c r="I44" i="3"/>
  <c r="G32" i="6" s="1"/>
  <c r="J44" i="3"/>
  <c r="H45" i="8" s="1"/>
  <c r="H32" i="6"/>
  <c r="K44" i="3"/>
  <c r="I32" i="6" s="1"/>
  <c r="L44" i="3"/>
  <c r="J32" i="6" s="1"/>
  <c r="E44" i="3"/>
  <c r="C45" i="8" s="1"/>
  <c r="E28" i="3"/>
  <c r="F28" i="3"/>
  <c r="G28" i="3"/>
  <c r="H28" i="3"/>
  <c r="I28" i="3"/>
  <c r="J28" i="3"/>
  <c r="K28" i="3"/>
  <c r="L28" i="3"/>
  <c r="F27" i="3"/>
  <c r="G27" i="3"/>
  <c r="H27" i="3"/>
  <c r="I27" i="3"/>
  <c r="J27" i="3"/>
  <c r="K27" i="3"/>
  <c r="L27" i="3"/>
  <c r="E27" i="3"/>
  <c r="F26" i="3"/>
  <c r="G26" i="3"/>
  <c r="H26" i="3"/>
  <c r="I26" i="3"/>
  <c r="J26" i="3"/>
  <c r="K26" i="3"/>
  <c r="L26" i="3"/>
  <c r="E26" i="3"/>
  <c r="F25" i="3"/>
  <c r="D26" i="8" s="1"/>
  <c r="G25" i="3"/>
  <c r="E26" i="8" s="1"/>
  <c r="H25" i="3"/>
  <c r="F26" i="8" s="1"/>
  <c r="I25" i="3"/>
  <c r="G20" i="6" s="1"/>
  <c r="J25" i="3"/>
  <c r="H26" i="8" s="1"/>
  <c r="H20" i="6"/>
  <c r="K25" i="3"/>
  <c r="I20" i="6" s="1"/>
  <c r="L25" i="3"/>
  <c r="J20" i="6" s="1"/>
  <c r="E25" i="3"/>
  <c r="C26" i="8" s="1"/>
  <c r="C20" i="6"/>
  <c r="H10" i="3"/>
  <c r="F13" i="6" s="1"/>
  <c r="F7" i="3"/>
  <c r="D8" i="8" s="1"/>
  <c r="G7" i="3"/>
  <c r="E8" i="8" s="1"/>
  <c r="H7" i="3"/>
  <c r="F8" i="8" s="1"/>
  <c r="I7" i="3"/>
  <c r="G8" i="8" s="1"/>
  <c r="J7" i="3"/>
  <c r="H8" i="8" s="1"/>
  <c r="K7" i="3"/>
  <c r="I8" i="8" s="1"/>
  <c r="L7" i="3"/>
  <c r="J8" i="6" s="1"/>
  <c r="E7" i="3"/>
  <c r="C8" i="8" s="1"/>
  <c r="C8" i="6"/>
  <c r="F9" i="3"/>
  <c r="G9" i="3"/>
  <c r="H9" i="3"/>
  <c r="I9" i="3"/>
  <c r="J9" i="3"/>
  <c r="K9" i="3"/>
  <c r="L9" i="3"/>
  <c r="E9" i="3"/>
  <c r="F8" i="3"/>
  <c r="G8" i="3"/>
  <c r="H8" i="3"/>
  <c r="I8" i="3"/>
  <c r="J8" i="3"/>
  <c r="K8" i="3"/>
  <c r="L8" i="3"/>
  <c r="K5" i="3"/>
  <c r="K4" i="3"/>
  <c r="D5" i="3"/>
  <c r="D4" i="3"/>
  <c r="I5" i="2"/>
  <c r="I4" i="2"/>
  <c r="B5" i="2"/>
  <c r="B4" i="2"/>
  <c r="D51" i="2"/>
  <c r="E51" i="2"/>
  <c r="F51" i="2"/>
  <c r="G51" i="2"/>
  <c r="H51" i="2"/>
  <c r="I51" i="2"/>
  <c r="J51" i="2"/>
  <c r="C51" i="2"/>
  <c r="G18" i="2"/>
  <c r="I18" i="2"/>
  <c r="A58" i="2"/>
  <c r="A55" i="2"/>
  <c r="A41" i="2"/>
  <c r="A40" i="2"/>
  <c r="A22" i="2"/>
  <c r="A21" i="2"/>
  <c r="J17" i="1"/>
  <c r="K17" i="1"/>
  <c r="J3" i="8" s="1"/>
  <c r="E29" i="3"/>
  <c r="C30" i="8" s="1"/>
  <c r="C31" i="8" s="1"/>
  <c r="C24" i="6"/>
  <c r="C25" i="6" s="1"/>
  <c r="G19" i="6"/>
  <c r="B50" i="2"/>
  <c r="B31" i="3"/>
  <c r="A3" i="3"/>
  <c r="B34" i="2"/>
  <c r="H35" i="2"/>
  <c r="J35" i="2"/>
  <c r="B12" i="3"/>
  <c r="F6" i="3"/>
  <c r="B24" i="3" s="1"/>
  <c r="B48" i="3"/>
  <c r="H18" i="2"/>
  <c r="D35" i="2"/>
  <c r="G13" i="8" l="1"/>
  <c r="G13" i="6"/>
  <c r="H13" i="6"/>
  <c r="H13" i="8"/>
  <c r="G24" i="6"/>
  <c r="G25" i="6" s="1"/>
  <c r="G30" i="8"/>
  <c r="G31" i="8" s="1"/>
  <c r="I13" i="8"/>
  <c r="I13" i="6"/>
  <c r="H24" i="6"/>
  <c r="H25" i="6" s="1"/>
  <c r="H30" i="8"/>
  <c r="H31" i="8" s="1"/>
  <c r="D20" i="6"/>
  <c r="J26" i="8"/>
  <c r="G45" i="8"/>
  <c r="J8" i="8"/>
  <c r="B43" i="3"/>
  <c r="J24" i="6"/>
  <c r="J25" i="6" s="1"/>
  <c r="E59" i="8"/>
  <c r="E55" i="8"/>
  <c r="E8" i="6"/>
  <c r="G55" i="8"/>
  <c r="G60" i="8"/>
  <c r="G59" i="8"/>
  <c r="G57" i="8"/>
  <c r="G58" i="8"/>
  <c r="G56" i="8"/>
  <c r="H59" i="8"/>
  <c r="H56" i="8"/>
  <c r="G35" i="2"/>
  <c r="F20" i="6"/>
  <c r="C13" i="8"/>
  <c r="C13" i="6"/>
  <c r="F24" i="6"/>
  <c r="F25" i="6" s="1"/>
  <c r="F30" i="8"/>
  <c r="F31" i="8" s="1"/>
  <c r="D30" i="8"/>
  <c r="D31" i="8" s="1"/>
  <c r="L10" i="3"/>
  <c r="G8" i="6"/>
  <c r="I45" i="8"/>
  <c r="F10" i="3"/>
  <c r="E20" i="6"/>
  <c r="F8" i="6"/>
  <c r="F13" i="8"/>
  <c r="J45" i="8"/>
  <c r="B60" i="3"/>
  <c r="H8" i="6"/>
  <c r="G29" i="3"/>
  <c r="F6" i="2"/>
  <c r="E52" i="2" s="1"/>
  <c r="E55" i="2" s="1"/>
  <c r="K29" i="3"/>
  <c r="G26" i="8"/>
  <c r="F35" i="2"/>
  <c r="F36" i="2" s="1"/>
  <c r="G10" i="3"/>
  <c r="I26" i="8"/>
  <c r="D8" i="6"/>
  <c r="C32" i="6"/>
  <c r="I8" i="6"/>
  <c r="E32" i="6"/>
  <c r="D41" i="8"/>
  <c r="H57" i="8"/>
  <c r="D55" i="8"/>
  <c r="E38" i="8"/>
  <c r="D38" i="8"/>
  <c r="D44" i="8" s="1"/>
  <c r="J39" i="8"/>
  <c r="C40" i="8"/>
  <c r="D40" i="8"/>
  <c r="H40" i="8"/>
  <c r="J23" i="8"/>
  <c r="H24" i="8"/>
  <c r="D39" i="8"/>
  <c r="E39" i="8"/>
  <c r="J25" i="8"/>
  <c r="I40" i="8"/>
  <c r="E57" i="8"/>
  <c r="J40" i="8"/>
  <c r="C41" i="8"/>
  <c r="C38" i="8"/>
  <c r="C44" i="8" s="1"/>
  <c r="E41" i="8"/>
  <c r="D58" i="8"/>
  <c r="G41" i="8"/>
  <c r="I59" i="8"/>
  <c r="F38" i="8"/>
  <c r="F43" i="8" s="1"/>
  <c r="G38" i="8"/>
  <c r="G43" i="8" s="1"/>
  <c r="C60" i="8"/>
  <c r="H38" i="8"/>
  <c r="H43" i="8" s="1"/>
  <c r="D60" i="8"/>
  <c r="I38" i="8"/>
  <c r="I43" i="8" s="1"/>
  <c r="E60" i="8"/>
  <c r="J38" i="8"/>
  <c r="J43" i="8" s="1"/>
  <c r="I20" i="8"/>
  <c r="C55" i="8"/>
  <c r="H60" i="8"/>
  <c r="E40" i="8"/>
  <c r="G40" i="8"/>
  <c r="H55" i="8"/>
  <c r="D7" i="8"/>
  <c r="B53" i="8" s="1"/>
  <c r="J37" i="2"/>
  <c r="H41" i="8"/>
  <c r="E58" i="8"/>
  <c r="J67" i="8"/>
  <c r="D20" i="8"/>
  <c r="C25" i="8"/>
  <c r="I41" i="8"/>
  <c r="I60" i="8"/>
  <c r="F20" i="8"/>
  <c r="J22" i="8"/>
  <c r="E25" i="8"/>
  <c r="G39" i="8"/>
  <c r="D56" i="8"/>
  <c r="H58" i="8"/>
  <c r="G22" i="8"/>
  <c r="I55" i="8"/>
  <c r="G20" i="8"/>
  <c r="C23" i="8"/>
  <c r="F25" i="8"/>
  <c r="H39" i="8"/>
  <c r="B50" i="8"/>
  <c r="E56" i="8"/>
  <c r="I58" i="8"/>
  <c r="F22" i="8"/>
  <c r="C20" i="8"/>
  <c r="H20" i="8"/>
  <c r="D23" i="8"/>
  <c r="G25" i="8"/>
  <c r="I39" i="8"/>
  <c r="J58" i="8"/>
  <c r="J20" i="8"/>
  <c r="F23" i="8"/>
  <c r="I25" i="8"/>
  <c r="D59" i="8"/>
  <c r="E24" i="8"/>
  <c r="G24" i="8"/>
  <c r="H25" i="8"/>
  <c r="I56" i="8"/>
  <c r="J56" i="8"/>
  <c r="E23" i="8"/>
  <c r="F42" i="8"/>
  <c r="H23" i="8"/>
  <c r="B15" i="8"/>
  <c r="I23" i="8"/>
  <c r="F40" i="8"/>
  <c r="J42" i="8"/>
  <c r="C57" i="8"/>
  <c r="J57" i="8"/>
  <c r="E22" i="8"/>
  <c r="F41" i="8"/>
  <c r="C58" i="8"/>
  <c r="J55" i="8"/>
  <c r="D24" i="8"/>
  <c r="J59" i="8"/>
  <c r="D22" i="8"/>
  <c r="I24" i="8"/>
  <c r="I37" i="2" l="1"/>
  <c r="G37" i="2"/>
  <c r="E24" i="6"/>
  <c r="E25" i="6" s="1"/>
  <c r="E30" i="8"/>
  <c r="E31" i="8" s="1"/>
  <c r="I19" i="2"/>
  <c r="I22" i="2" s="1"/>
  <c r="G52" i="2"/>
  <c r="G55" i="2" s="1"/>
  <c r="J13" i="6"/>
  <c r="J13" i="8"/>
  <c r="J36" i="2"/>
  <c r="E36" i="2"/>
  <c r="C37" i="2"/>
  <c r="H37" i="2"/>
  <c r="H52" i="2"/>
  <c r="H55" i="2" s="1"/>
  <c r="D37" i="2"/>
  <c r="G19" i="2"/>
  <c r="G22" i="2" s="1"/>
  <c r="C52" i="2"/>
  <c r="E57" i="2" s="1"/>
  <c r="D19" i="2"/>
  <c r="D22" i="2" s="1"/>
  <c r="F19" i="2"/>
  <c r="F22" i="2" s="1"/>
  <c r="D13" i="6"/>
  <c r="D13" i="8"/>
  <c r="I52" i="2"/>
  <c r="I55" i="2" s="1"/>
  <c r="F37" i="2"/>
  <c r="C19" i="2"/>
  <c r="J52" i="2"/>
  <c r="J55" i="2" s="1"/>
  <c r="G36" i="2"/>
  <c r="J19" i="2"/>
  <c r="J22" i="2" s="1"/>
  <c r="E37" i="2"/>
  <c r="H36" i="2"/>
  <c r="D52" i="2"/>
  <c r="D55" i="2" s="1"/>
  <c r="I24" i="6"/>
  <c r="I25" i="6" s="1"/>
  <c r="I30" i="8"/>
  <c r="I31" i="8" s="1"/>
  <c r="I36" i="2"/>
  <c r="I38" i="2" s="1"/>
  <c r="I41" i="2" s="1"/>
  <c r="H19" i="2"/>
  <c r="H22" i="2" s="1"/>
  <c r="F52" i="2"/>
  <c r="E19" i="2"/>
  <c r="E22" i="2" s="1"/>
  <c r="C36" i="2"/>
  <c r="C38" i="2" s="1"/>
  <c r="C41" i="2" s="1"/>
  <c r="D36" i="2"/>
  <c r="D38" i="2" s="1"/>
  <c r="D41" i="2" s="1"/>
  <c r="E13" i="6"/>
  <c r="E13" i="8"/>
  <c r="I44" i="8"/>
  <c r="G44" i="8"/>
  <c r="B18" i="8"/>
  <c r="E44" i="8"/>
  <c r="E43" i="8"/>
  <c r="D43" i="8"/>
  <c r="J44" i="8"/>
  <c r="F44" i="8"/>
  <c r="H44" i="8"/>
  <c r="B36" i="8"/>
  <c r="F68" i="8" s="1"/>
  <c r="F7" i="8"/>
  <c r="J38" i="2"/>
  <c r="J41" i="2" s="1"/>
  <c r="C62" i="8"/>
  <c r="H38" i="2"/>
  <c r="H41" i="2" s="1"/>
  <c r="G38" i="2"/>
  <c r="G41" i="2" s="1"/>
  <c r="D62" i="8"/>
  <c r="E38" i="2"/>
  <c r="E41" i="2" s="1"/>
  <c r="F38" i="2"/>
  <c r="F41" i="2" s="1"/>
  <c r="C22" i="2"/>
  <c r="C63" i="8"/>
  <c r="F55" i="2" l="1"/>
  <c r="C58" i="2"/>
  <c r="C55" i="2"/>
  <c r="E58" i="2" s="1"/>
  <c r="C57" i="2"/>
  <c r="D63" i="8"/>
  <c r="F65" i="8"/>
  <c r="J7" i="8"/>
  <c r="C39" i="8" s="1"/>
  <c r="J65" i="8" s="1"/>
  <c r="A68" i="8"/>
  <c r="D57" i="2"/>
  <c r="D58" i="2"/>
  <c r="F58" i="2" s="1"/>
  <c r="E63" i="8" l="1"/>
  <c r="F63" i="8" s="1"/>
  <c r="I63" i="8" s="1"/>
  <c r="E62" i="8"/>
  <c r="H63" i="8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Dorn, Peter</author>
    <author>Seidel, Oliver</author>
    <author>Mueller, Florian</author>
    <author>barbara.clemenz</author>
  </authors>
  <commentList>
    <comment ref="J3" authorId="0" shapeId="0" xr:uid="{00000000-0006-0000-0300-000001000000}">
      <text>
        <r>
          <rPr>
            <sz val="8"/>
            <color indexed="81"/>
            <rFont val="Tahoma"/>
            <family val="2"/>
          </rPr>
          <t>Nettogrundfläche
wird von 25.65
ermittelt.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 shapeId="0" xr:uid="{00000000-0006-0000-0300-000002000000}">
      <text>
        <r>
          <rPr>
            <sz val="9"/>
            <color indexed="81"/>
            <rFont val="Segoe UI"/>
            <charset val="1"/>
          </rPr>
          <t xml:space="preserve">Angabe der Schüleranzahl durch Schulleitung </t>
        </r>
      </text>
    </comment>
    <comment ref="D10" authorId="2" shapeId="0" xr:uid="{00000000-0006-0000-0300-000003000000}">
      <text>
        <r>
          <rPr>
            <sz val="8"/>
            <color indexed="81"/>
            <rFont val="Tahoma"/>
            <family val="2"/>
          </rPr>
          <t>Hier werden die Stan-dardzählerdaten
eingetragen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2" authorId="3" shapeId="0" xr:uid="{00000000-0006-0000-0300-000004000000}">
      <text>
        <r>
          <rPr>
            <b/>
            <sz val="14"/>
            <color indexed="81"/>
            <rFont val="Tahoma"/>
            <family val="2"/>
          </rPr>
          <t xml:space="preserve">Beispielblatt
</t>
        </r>
        <r>
          <rPr>
            <sz val="8"/>
            <color indexed="81"/>
            <rFont val="Tahoma"/>
            <family val="2"/>
          </rPr>
          <t>dieses Blatt wird vom</t>
        </r>
        <r>
          <rPr>
            <sz val="8"/>
            <color indexed="81"/>
            <rFont val="Tahoma"/>
            <family val="2"/>
          </rPr>
          <t xml:space="preserve">
Energiebeauftragten
</t>
        </r>
        <r>
          <rPr>
            <b/>
            <sz val="8"/>
            <color indexed="81"/>
            <rFont val="Tahoma"/>
            <family val="2"/>
          </rPr>
          <t xml:space="preserve"> jeden Jahresanfang</t>
        </r>
        <r>
          <rPr>
            <sz val="8"/>
            <color indexed="81"/>
            <rFont val="Tahoma"/>
            <family val="2"/>
          </rPr>
          <t xml:space="preserve"> ausgefüllt nach/mit der Januar-Zählerablesung</t>
        </r>
      </text>
    </comment>
    <comment ref="E17" authorId="3" shapeId="0" xr:uid="{00000000-0006-0000-0300-000005000000}">
      <text>
        <r>
          <rPr>
            <sz val="8"/>
            <color indexed="81"/>
            <rFont val="Tahoma"/>
            <family val="2"/>
          </rPr>
          <t>Wenn keine Zählerwechsel
gemacht wurden, sind hier
nur zwei Zählerstände ein-
zutragen vom Januar</t>
        </r>
      </text>
    </comment>
    <comment ref="E38" authorId="3" shapeId="0" xr:uid="{00000000-0006-0000-0300-000007000000}">
      <text>
        <r>
          <rPr>
            <sz val="8"/>
            <color indexed="81"/>
            <rFont val="Tahoma"/>
            <family val="2"/>
          </rPr>
          <t xml:space="preserve">Wenn Zählerwechsel statt-gefunden hat, werden vier Zählerstände, die neue Zählernummer und das Wechseldatum eingetragen
</t>
        </r>
      </text>
    </comment>
    <comment ref="F68" authorId="3" shapeId="0" xr:uid="{00000000-0006-0000-0300-000008000000}">
      <text>
        <r>
          <rPr>
            <sz val="8"/>
            <color indexed="81"/>
            <rFont val="Tahoma"/>
            <family val="2"/>
          </rPr>
          <t xml:space="preserve">Bitte Unterschrift. v. SL u.
Energiebeauftragten und eingescannt an 25.65 energiecontrolling.amt25@stadt-frankfurt.de  schicken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Dorn, Peter</author>
    <author>Seidel, Oliver</author>
    <author>barbara.clemenz</author>
  </authors>
  <commentList>
    <comment ref="J3" authorId="0" shapeId="0" xr:uid="{00000000-0006-0000-0400-000001000000}">
      <text>
        <r>
          <rPr>
            <sz val="8"/>
            <color indexed="81"/>
            <rFont val="Tahoma"/>
            <family val="2"/>
          </rPr>
          <t>Nettogrundfläche
wird von 25.65
ermittelt.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 shapeId="0" xr:uid="{00000000-0006-0000-0400-000002000000}">
      <text>
        <r>
          <rPr>
            <sz val="9"/>
            <color indexed="81"/>
            <rFont val="Segoe UI"/>
            <charset val="1"/>
          </rPr>
          <t xml:space="preserve">Angabe der Schüleranzahl durch Schulleitung </t>
        </r>
      </text>
    </comment>
    <comment ref="F69" authorId="2" shapeId="0" xr:uid="{7B1B5E85-01DB-43FF-9C9E-A519A59AB061}">
      <text>
        <r>
          <rPr>
            <sz val="8"/>
            <color indexed="81"/>
            <rFont val="Tahoma"/>
            <family val="2"/>
          </rPr>
          <t xml:space="preserve">Bitte Unterschrift. v. SL u.
Energiebeauftragten und eingescannt an 25.65 energiecontrolling.amt25@stadt-frankfurt.de  schicken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Dorn, Peter</author>
    <author>Mueller, Florian</author>
    <author>barbara.clemenz</author>
  </authors>
  <commentList>
    <comment ref="J3" authorId="0" shapeId="0" xr:uid="{00000000-0006-0000-0500-000001000000}">
      <text>
        <r>
          <rPr>
            <sz val="8"/>
            <color indexed="81"/>
            <rFont val="Tahoma"/>
            <family val="2"/>
          </rPr>
          <t>Nettogrundfläche
wird von 65.25
ermittelt.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4" authorId="0" shapeId="0" xr:uid="{00000000-0006-0000-0500-000002000000}">
      <text>
        <r>
          <rPr>
            <sz val="8"/>
            <color indexed="81"/>
            <rFont val="Tahoma"/>
            <family val="2"/>
          </rPr>
          <t>Nettogrundfläche
wird von 65.25
ermittelt.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10" authorId="1" shapeId="0" xr:uid="{00000000-0006-0000-0500-000003000000}">
      <text>
        <r>
          <rPr>
            <sz val="8"/>
            <color indexed="81"/>
            <rFont val="Tahoma"/>
            <family val="2"/>
          </rPr>
          <t>Hier werden die Stan-dardzählerdaten
eingetragen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2" authorId="2" shapeId="0" xr:uid="{00000000-0006-0000-0500-000004000000}">
      <text>
        <r>
          <rPr>
            <b/>
            <sz val="14"/>
            <color indexed="81"/>
            <rFont val="Tahoma"/>
            <family val="2"/>
          </rPr>
          <t xml:space="preserve">Beispielblatt
</t>
        </r>
        <r>
          <rPr>
            <sz val="8"/>
            <color indexed="81"/>
            <rFont val="Tahoma"/>
            <family val="2"/>
          </rPr>
          <t>dieses Blatt wird durch das Energiemanagement ausgefüllt nach Eingang der Blattes 4A. Nachweis - Antrag</t>
        </r>
      </text>
    </comment>
    <comment ref="E17" authorId="2" shapeId="0" xr:uid="{00000000-0006-0000-0500-000005000000}">
      <text>
        <r>
          <rPr>
            <sz val="8"/>
            <color indexed="81"/>
            <rFont val="Tahoma"/>
            <family val="2"/>
          </rPr>
          <t>Wenn keine Zählerwechsel
gemacht wurden, sind hier
nur zwei Zählerstände ein-
zutragen vom Januar</t>
        </r>
      </text>
    </comment>
    <comment ref="C43" authorId="0" shapeId="0" xr:uid="{00000000-0006-0000-0500-000006000000}">
      <text>
        <r>
          <rPr>
            <sz val="9"/>
            <color indexed="81"/>
            <rFont val="Segoe UI"/>
            <family val="2"/>
          </rPr>
          <t xml:space="preserve">Gas 2024                = 0,1262 €/kWh
Öl   2024                =  0,1016 €/kWh
Fernwärme 2024  = 0,1571 €/kWh
Pellets 2024          = 0,0662 €/kWh
</t>
        </r>
      </text>
    </comment>
    <comment ref="E51" authorId="2" shapeId="0" xr:uid="{00000000-0006-0000-0500-000007000000}">
      <text>
        <r>
          <rPr>
            <sz val="8"/>
            <color indexed="81"/>
            <rFont val="Tahoma"/>
            <family val="2"/>
          </rPr>
          <t xml:space="preserve">Wenn Zählerwechsel statt-gefunden hat, werden vier Zählerstände, die neue Zählernummer und das Wechseldatum eingetragen
</t>
        </r>
      </text>
    </comment>
  </commentList>
</comments>
</file>

<file path=xl/sharedStrings.xml><?xml version="1.0" encoding="utf-8"?>
<sst xmlns="http://schemas.openxmlformats.org/spreadsheetml/2006/main" count="790" uniqueCount="434">
  <si>
    <t>1. Festlegung der Nutzungsbedingungen</t>
  </si>
  <si>
    <t xml:space="preserve">            Liegenschaft</t>
  </si>
  <si>
    <t xml:space="preserve">            Energiebeauftragte(r)</t>
  </si>
  <si>
    <t xml:space="preserve">            Straße, Nr.</t>
  </si>
  <si>
    <t xml:space="preserve">            Telefon</t>
  </si>
  <si>
    <t>Nutzungs-Zeitraum     von</t>
  </si>
  <si>
    <t>bis</t>
  </si>
  <si>
    <t xml:space="preserve">            Währung</t>
  </si>
  <si>
    <t>€</t>
  </si>
  <si>
    <t>G. Gebäude/Gebäudeteile</t>
  </si>
  <si>
    <t>Raum-</t>
  </si>
  <si>
    <t>Gebäude</t>
  </si>
  <si>
    <t>Gebäudeteil</t>
  </si>
  <si>
    <t>(m²)</t>
  </si>
  <si>
    <t xml:space="preserve"> (m²)</t>
  </si>
  <si>
    <t>höhe (m)</t>
  </si>
  <si>
    <t>G1</t>
  </si>
  <si>
    <t>G2</t>
  </si>
  <si>
    <t xml:space="preserve">                             G3</t>
  </si>
  <si>
    <t xml:space="preserve">            (Außenmaße des Gebäudeteils)</t>
  </si>
  <si>
    <t>G4</t>
  </si>
  <si>
    <t>NGF:    Summe der Flächen aller Räume</t>
  </si>
  <si>
    <t>G5</t>
  </si>
  <si>
    <t xml:space="preserve">            (incl. Flure, Treppenhäuser)</t>
  </si>
  <si>
    <t>G6</t>
  </si>
  <si>
    <t>Raumhöhe: mittlere lichte Höhe</t>
  </si>
  <si>
    <t>G7</t>
  </si>
  <si>
    <t>G8</t>
  </si>
  <si>
    <t>bei mehr als 8 Gebäudeteilen bitte ein weiteres Blatt verwenden</t>
  </si>
  <si>
    <t>Summe:</t>
  </si>
  <si>
    <t>N. Nutzung</t>
  </si>
  <si>
    <t>G3</t>
  </si>
  <si>
    <t>N1. Bauwerkszuordnung (BWZ)</t>
  </si>
  <si>
    <t>N2. Personenzahl während der Nutzung</t>
  </si>
  <si>
    <t>K. Heizung/Lüftung/Klima</t>
  </si>
  <si>
    <t>K1. Solltemperatur Heizbetrieb (°C)</t>
  </si>
  <si>
    <t>nur bei Klimatisierung:</t>
  </si>
  <si>
    <t>B. Beleuchtung</t>
  </si>
  <si>
    <t>B1. Soll-Beleuchtung Nutzfläche (lux)</t>
  </si>
  <si>
    <t>B2. Soll-Beleuchtung Flure,Treppen (lux)</t>
  </si>
  <si>
    <t>sachlich richtig:</t>
  </si>
  <si>
    <t>gesehen:</t>
  </si>
  <si>
    <t>Frankfurt, den</t>
  </si>
  <si>
    <t>(Liegenschaftsleitung)</t>
  </si>
  <si>
    <t>(Energiebeauftragte(r))</t>
  </si>
  <si>
    <t>Bauwerkszuordnung</t>
  </si>
  <si>
    <t>BWZ</t>
  </si>
  <si>
    <t>Zulässige Raumkonditionen nach AMEV*</t>
  </si>
  <si>
    <t>Nennbeleuchtungsstärke nach DIN 5035</t>
  </si>
  <si>
    <t>Verwaltungsgebäude</t>
  </si>
  <si>
    <t>Solltemperaturen Heizbetrieb</t>
  </si>
  <si>
    <t>°C</t>
  </si>
  <si>
    <t>Unterrichtsstätten</t>
  </si>
  <si>
    <t>lux</t>
  </si>
  <si>
    <t>Allgemeinbildende Schulen</t>
  </si>
  <si>
    <t>Außenanlagen</t>
  </si>
  <si>
    <t>Grundschulen</t>
  </si>
  <si>
    <t xml:space="preserve"> - während der Nutzung</t>
  </si>
  <si>
    <t>Überdachter Pausenbereich</t>
  </si>
  <si>
    <t>Grundschule m. Förderstufe</t>
  </si>
  <si>
    <t xml:space="preserve"> - bei Nutzungsbeginn</t>
  </si>
  <si>
    <t>Überdachte Fahrradstände</t>
  </si>
  <si>
    <t>Grund- u. Hauptschulen</t>
  </si>
  <si>
    <t>Flure und Treppenhäuser</t>
  </si>
  <si>
    <t>Spezielle Nebenräume</t>
  </si>
  <si>
    <t>Hauptschulen</t>
  </si>
  <si>
    <t xml:space="preserve"> - üblicherweise</t>
  </si>
  <si>
    <t>Lehrmittel- und Sammlungsraum</t>
  </si>
  <si>
    <t>Grund- ,Haupt- u. Realschul.</t>
  </si>
  <si>
    <t xml:space="preserve"> - bei zeitweiligem Aufenthalt</t>
  </si>
  <si>
    <t>Bildwerferräume</t>
  </si>
  <si>
    <t>Realschulen</t>
  </si>
  <si>
    <t>Toiletten</t>
  </si>
  <si>
    <t>Gemeinschaftsräume</t>
  </si>
  <si>
    <t>Gymnasien</t>
  </si>
  <si>
    <t>Nebenräume</t>
  </si>
  <si>
    <t>Flure, Treppen, Eingangshallen</t>
  </si>
  <si>
    <t>Gesamtschulen</t>
  </si>
  <si>
    <t>Sitzungssäle</t>
  </si>
  <si>
    <t>Mensen</t>
  </si>
  <si>
    <t>Additive Gesamtschulen</t>
  </si>
  <si>
    <t>Mehrzweckräume</t>
  </si>
  <si>
    <t>Integrierte Gesamtschulen</t>
  </si>
  <si>
    <t>Aulen, Festräume</t>
  </si>
  <si>
    <t>Berufliche Schulen</t>
  </si>
  <si>
    <t>Schulen/Hochschulen/Universitäten</t>
  </si>
  <si>
    <t>Bibliotheken, Mediotheken</t>
  </si>
  <si>
    <t>Berufsfachschulen</t>
  </si>
  <si>
    <t>Unterrichtsräume/Hörsäle</t>
  </si>
  <si>
    <t>Leseräume</t>
  </si>
  <si>
    <t>Fachoberschulen</t>
  </si>
  <si>
    <t>Büchermagazine</t>
  </si>
  <si>
    <t>Berufliches Gymnasium</t>
  </si>
  <si>
    <t>17-19</t>
  </si>
  <si>
    <t>Allgemeine Unterrichtsräume</t>
  </si>
  <si>
    <t>Sonderschulen</t>
  </si>
  <si>
    <t>Turnhallen</t>
  </si>
  <si>
    <t>Unterrichtsräume allgemein</t>
  </si>
  <si>
    <t>Sonderschulen f. Lernbeh.</t>
  </si>
  <si>
    <t>Umkleideräume</t>
  </si>
  <si>
    <t>Unterrichtsräume mit Tageslicht &lt;1%</t>
  </si>
  <si>
    <t>Sondersch. f.  Körperbeh.</t>
  </si>
  <si>
    <t>Wasch- und Duschräume</t>
  </si>
  <si>
    <t xml:space="preserve">   sowie vorwiegende Abendnutzung</t>
  </si>
  <si>
    <t>Kindertagesstätte</t>
  </si>
  <si>
    <t>Gymnastikräume</t>
  </si>
  <si>
    <t xml:space="preserve">Fachklassenräume </t>
  </si>
  <si>
    <t>Kindergärten</t>
  </si>
  <si>
    <t>medizinische Unterrichtsräume</t>
  </si>
  <si>
    <t>Sportstätten</t>
  </si>
  <si>
    <t>Kindergarten u. Kinderhort</t>
  </si>
  <si>
    <t>Werkräume</t>
  </si>
  <si>
    <t>Sport- und Schwimmhallen: Training</t>
  </si>
  <si>
    <t>Kinderhort</t>
  </si>
  <si>
    <t>Werkstätten</t>
  </si>
  <si>
    <t>Sport- und Schwimmhallen: Wettkampf</t>
  </si>
  <si>
    <t>Kinderkrippen</t>
  </si>
  <si>
    <t>Lehrküchen mit Unterricht</t>
  </si>
  <si>
    <t>Arbeitsstätten</t>
  </si>
  <si>
    <t>Weiterbildungseinrichtungen</t>
  </si>
  <si>
    <t>Lehrschwimmhallen = Wassert. + 2°C</t>
  </si>
  <si>
    <t>max. 30</t>
  </si>
  <si>
    <t>Allgemeine Räume</t>
  </si>
  <si>
    <t>Bildungsstätten m. Unterkunft</t>
  </si>
  <si>
    <t>Aulen</t>
  </si>
  <si>
    <t>Lagerräume für gleichartige Güter</t>
  </si>
  <si>
    <t>Sportbauten</t>
  </si>
  <si>
    <t>Lagerräume mit Suchaufgabe</t>
  </si>
  <si>
    <t>Hallen ( ohne Schwimmhallen )</t>
  </si>
  <si>
    <t>Lagerräume mit Leseaufgabe</t>
  </si>
  <si>
    <t>Turnhallen 15 x 27 m</t>
  </si>
  <si>
    <t>Kantinen</t>
  </si>
  <si>
    <t>Turnhallen 18 x 36 m</t>
  </si>
  <si>
    <t>Solltemperaturen Kühlbetrieb</t>
  </si>
  <si>
    <t>Sporthallen 27 x 45 m</t>
  </si>
  <si>
    <t>sofern erforderlich</t>
  </si>
  <si>
    <t>Wasch-, Dusch- und Toilettenräume</t>
  </si>
  <si>
    <t>Sport- u. Ausbildungshallen</t>
  </si>
  <si>
    <t>Energieversorgung- und -verteilung</t>
  </si>
  <si>
    <t>Schwimmhallen</t>
  </si>
  <si>
    <t>Sollfeuchte</t>
  </si>
  <si>
    <t>%</t>
  </si>
  <si>
    <t>Büroräume und büroähnliche R.</t>
  </si>
  <si>
    <t>Sportplatz- u. Freibadanlagen</t>
  </si>
  <si>
    <t>sofern Be-/Entfeuchtung erforderlich</t>
  </si>
  <si>
    <t>30-65</t>
  </si>
  <si>
    <t>tageslichtorientierte Arbeitsplätze</t>
  </si>
  <si>
    <t>Sportplatzanlagen (Außenanl.)</t>
  </si>
  <si>
    <t xml:space="preserve">     in unmittelbarer Fensternähe</t>
  </si>
  <si>
    <t>Wohnhäuser</t>
  </si>
  <si>
    <t>Sollaußenluftwechsel</t>
  </si>
  <si>
    <t>m³/P,h</t>
  </si>
  <si>
    <t>sonstige Büroräume</t>
  </si>
  <si>
    <t>Einfamilienwohnhäuser</t>
  </si>
  <si>
    <t>Sitzungszimmer u. Besprechnungsr.</t>
  </si>
  <si>
    <t>Mehrfamilienwohnhäuser</t>
  </si>
  <si>
    <t>Festsaal, Aula, Lesesaal</t>
  </si>
  <si>
    <t>Empfangsräume</t>
  </si>
  <si>
    <t>Alle Angaben: Auszug für schulische Nutzungen</t>
  </si>
  <si>
    <t>*Arbeitskreis Maschinen- und Elektrotechnik staatlicher und kommunaler Verwaltungen</t>
  </si>
  <si>
    <t>2. Berechnung der Referenzverbräuche und -kosten</t>
  </si>
  <si>
    <t>Ablese-Zeitraum        von</t>
  </si>
  <si>
    <t>=</t>
  </si>
  <si>
    <t>Tage mit</t>
  </si>
  <si>
    <t>Gradtagzahl (Kd/a)</t>
  </si>
  <si>
    <t>E. Elektrischer Strom</t>
  </si>
  <si>
    <t xml:space="preserve">             E1. Zählernummer alt </t>
  </si>
  <si>
    <t xml:space="preserve">             E2. Zählernummer neu</t>
  </si>
  <si>
    <t>E4. Verbrauchsbereich (z.B. Turnhalle)</t>
  </si>
  <si>
    <t>E5. Multiplikator alt (kWh/Einheit)</t>
  </si>
  <si>
    <t>Zählerablesungen:</t>
  </si>
  <si>
    <t>Datum</t>
  </si>
  <si>
    <t>Zählerstand</t>
  </si>
  <si>
    <t>E11. Verbrauch im Ablesezeitraum (kWh)</t>
  </si>
  <si>
    <t>E14. Referenzverbrauch (kWh/Jahr)</t>
  </si>
  <si>
    <t>E15. EVU und Tarifart</t>
  </si>
  <si>
    <t>H. Heizenergie</t>
  </si>
  <si>
    <t xml:space="preserve">             H1. Zählernummer alt </t>
  </si>
  <si>
    <t xml:space="preserve">             H2. Zählernummer neu</t>
  </si>
  <si>
    <t>H3. Verbrauchsart (z.B. Gas, Öl, Strom)</t>
  </si>
  <si>
    <t>H4. Verbrauchsbereich (z.B. Turnhalle)</t>
  </si>
  <si>
    <t>H5. Multiplikator alt (kWh/Einheit)</t>
  </si>
  <si>
    <t>H6. Multiplikator neu (kWh/Einheit)</t>
  </si>
  <si>
    <t>H11. Verbrauch im Ablesezeitraum (kWh)</t>
  </si>
  <si>
    <t>H12. Jahresverbrauch (kWh/Jahr)</t>
  </si>
  <si>
    <t>H13. Korrekturfaktor Wetter</t>
  </si>
  <si>
    <t>H14. Referenzverbrauch (kWh/Jahr)</t>
  </si>
  <si>
    <t>H15. EVU und Tarifart</t>
  </si>
  <si>
    <t>W. Wasser</t>
  </si>
  <si>
    <t xml:space="preserve">             W1. Zählernummer alt</t>
  </si>
  <si>
    <t xml:space="preserve">             W2. Zählernummer neu</t>
  </si>
  <si>
    <t>W4. Verbrauchsbereich (z.B. Turnhalle)</t>
  </si>
  <si>
    <t>W11. Verbrauch im Ablesezeitraum (m³)</t>
  </si>
  <si>
    <t>W14. Referenzverbrauch (m³/Jahr)</t>
  </si>
  <si>
    <t>W15. EVU und Tarifart</t>
  </si>
  <si>
    <t>S. Summen</t>
  </si>
  <si>
    <t>Strom  +</t>
  </si>
  <si>
    <t>Heizung  +</t>
  </si>
  <si>
    <t>Wasser  =</t>
  </si>
  <si>
    <t>Summe</t>
  </si>
  <si>
    <t>S1. Referenzverbräuche</t>
  </si>
  <si>
    <t>sachlich richtig</t>
  </si>
  <si>
    <t xml:space="preserve">             E1. Zählernummer</t>
  </si>
  <si>
    <t>E5. Multiplikator (kWh/Einheit)</t>
  </si>
  <si>
    <t>Soll-Dat.</t>
  </si>
  <si>
    <t>Ist-Dat, Bemerkungen</t>
  </si>
  <si>
    <t xml:space="preserve"> 01.01.</t>
  </si>
  <si>
    <t xml:space="preserve">                            </t>
  </si>
  <si>
    <t xml:space="preserve"> 01.02.</t>
  </si>
  <si>
    <t xml:space="preserve"> 01.03.</t>
  </si>
  <si>
    <t xml:space="preserve"> 01.04.</t>
  </si>
  <si>
    <t xml:space="preserve"> 01.05.</t>
  </si>
  <si>
    <t xml:space="preserve"> 01.06.</t>
  </si>
  <si>
    <t xml:space="preserve"> 01.07.</t>
  </si>
  <si>
    <t xml:space="preserve"> 01.08.</t>
  </si>
  <si>
    <t xml:space="preserve"> 01.09.</t>
  </si>
  <si>
    <t xml:space="preserve"> 01.10.</t>
  </si>
  <si>
    <t xml:space="preserve"> 01.11.</t>
  </si>
  <si>
    <t xml:space="preserve"> 01.12.</t>
  </si>
  <si>
    <t xml:space="preserve">             H1. Zählernummer</t>
  </si>
  <si>
    <t xml:space="preserve">             H3. Verbrauchsart (z.B. Gas, Öl)</t>
  </si>
  <si>
    <t>H5. Multiplikator (kWh/Einheit)</t>
  </si>
  <si>
    <t xml:space="preserve">             W1. Zählernummer</t>
  </si>
  <si>
    <t xml:space="preserve">             W4. Verbrauchsbereich</t>
  </si>
  <si>
    <t>Z. Zählerwechsel</t>
  </si>
  <si>
    <t>Z1. Zählernummer alt</t>
  </si>
  <si>
    <t>Z2. Zählernummer neu</t>
  </si>
  <si>
    <t>Z3. Datum des Zählerwechsels</t>
  </si>
  <si>
    <t>Z3. Zählerstand Ausbau alter Zähler</t>
  </si>
  <si>
    <t>Z4. Zählerstand Einbau neuer Zähler</t>
  </si>
  <si>
    <t xml:space="preserve">             W1. Zählernummer alt </t>
  </si>
  <si>
    <t>Prämien:</t>
  </si>
  <si>
    <t>Liegensch.</t>
  </si>
  <si>
    <t>Energiebea.</t>
  </si>
  <si>
    <t>S1. Verbrauchs-Einsparung (kWh/m³)</t>
  </si>
  <si>
    <t xml:space="preserve">    Maßnahmen</t>
  </si>
  <si>
    <t xml:space="preserve">Schulen </t>
  </si>
  <si>
    <t>Ablese-Zeitraum         von</t>
  </si>
  <si>
    <t xml:space="preserve">             E4. Verbrauchsber. (z.B. Turnh.)</t>
  </si>
  <si>
    <t>K2. Soll-Außenluftwechsel (m³/Stunde)</t>
  </si>
  <si>
    <t>K3. Solltemperatur Kühlbetrieb (°C)</t>
  </si>
  <si>
    <t>K4. Sollfeuchte (%)</t>
  </si>
  <si>
    <t>N3. Anzahl PC-Arbeitsplätze</t>
  </si>
  <si>
    <t>N4. Nutzung (Stunden/Tag)</t>
  </si>
  <si>
    <t>N5. Nutzung (Tage/Woche)</t>
  </si>
  <si>
    <t>N6. Nutzung (Wochen/Jahr)</t>
  </si>
  <si>
    <t>BWZ:   Bauwerkszuordnung (s. Tab.)</t>
  </si>
  <si>
    <t>E12. Referenzverbrauch (kWh/Jahr)</t>
  </si>
  <si>
    <t>E13. Korrekturfaktor Gebäude/Nutzung</t>
  </si>
  <si>
    <t>E14. Verbrauchseinsparung (kWh/Jahr)</t>
  </si>
  <si>
    <t>sachlich u. rechnerisch richtig</t>
  </si>
  <si>
    <t>aufgestellt:</t>
  </si>
  <si>
    <t>Eingabefelder: weiß, Rechenfelder: grau</t>
  </si>
  <si>
    <t>Verpflegungseinrichtungen</t>
  </si>
  <si>
    <t xml:space="preserve">E.1.0.0-HT </t>
  </si>
  <si>
    <t>E.1.0.0-NT</t>
  </si>
  <si>
    <t>H.1.0.0</t>
  </si>
  <si>
    <t>H.2.0.0</t>
  </si>
  <si>
    <t>W.1.0.0</t>
  </si>
  <si>
    <t>(Amt für Bau und Immobilien)</t>
  </si>
  <si>
    <t>BRF</t>
  </si>
  <si>
    <t>NRF</t>
  </si>
  <si>
    <t xml:space="preserve">            Die Fläche kann brutto (BRF) o.</t>
  </si>
  <si>
    <t xml:space="preserve">            netto (NRF) angegeben werden</t>
  </si>
  <si>
    <t>BGF:    Länge x Breite x Geschosszahl</t>
  </si>
  <si>
    <t>E6. Multiplikator neu (kWh/Einheit)</t>
  </si>
  <si>
    <t>Quelle: energiemanagement.stadt-frankfurt.de</t>
  </si>
  <si>
    <t>An 25.65</t>
  </si>
  <si>
    <t>Kopie an 25.65</t>
  </si>
  <si>
    <t xml:space="preserve">     Nettogrundfläche =</t>
  </si>
  <si>
    <t>Oliver Seidel</t>
  </si>
  <si>
    <t>GTZ korr.</t>
  </si>
  <si>
    <t>Eine Kopie wird zu jedem Quartalswechsel an 25.65 geschickt (energiecontrolling.amt25@stadt-frankfurt.de), das Original verbleibt im Gebäude.</t>
  </si>
  <si>
    <t>Bei Rückfragen: Rufen Sie uns an! Telefon: Oliver Seidel: 4 07 43</t>
  </si>
  <si>
    <t>Über liegenschaftsverwaltendes Amt an 25.65</t>
  </si>
  <si>
    <t>E7. Beginn Ablesezeitraum 1</t>
  </si>
  <si>
    <t>E8. Ende Ablesezeitraum 1</t>
  </si>
  <si>
    <t>E9. Beginn Ablesezeitraum 2</t>
  </si>
  <si>
    <t>E10. Ende Ablesezeitraum 2</t>
  </si>
  <si>
    <t>H7. Beginn Ablesezeitraum 1</t>
  </si>
  <si>
    <t>H8. Ende Ablesezeitraum 1</t>
  </si>
  <si>
    <t>H9. Beginn Ablesezeitraum 2</t>
  </si>
  <si>
    <t>H10. Ende Ablesezeitraum 2</t>
  </si>
  <si>
    <t>W7. Beginn Ablesezeitraum 1</t>
  </si>
  <si>
    <t>W8. Ende Ablesezeitraum 1</t>
  </si>
  <si>
    <t>W9. Beginn Ablesezeitraum 2</t>
  </si>
  <si>
    <t>W10. Ende Ablesezeitraum 2</t>
  </si>
  <si>
    <t>GTZ</t>
  </si>
  <si>
    <t>Jahr</t>
  </si>
  <si>
    <t>Schulgebäude</t>
  </si>
  <si>
    <t>Turnhalle</t>
  </si>
  <si>
    <t>Pavillon</t>
  </si>
  <si>
    <t>Von</t>
  </si>
  <si>
    <t>HT</t>
  </si>
  <si>
    <t>NT</t>
  </si>
  <si>
    <t>Zählernr.</t>
  </si>
  <si>
    <t>-</t>
  </si>
  <si>
    <t>kWh</t>
  </si>
  <si>
    <t>Verbauch</t>
  </si>
  <si>
    <t>Brennwert</t>
  </si>
  <si>
    <t>Zustandszahl</t>
  </si>
  <si>
    <t>Gasverbrauch</t>
  </si>
  <si>
    <r>
      <t>kWh/m</t>
    </r>
    <r>
      <rPr>
        <vertAlign val="subscript"/>
        <sz val="10"/>
        <rFont val="Arial"/>
        <family val="2"/>
      </rPr>
      <t>N</t>
    </r>
    <r>
      <rPr>
        <sz val="10"/>
        <rFont val="Arial"/>
        <family val="2"/>
      </rPr>
      <t>³</t>
    </r>
  </si>
  <si>
    <r>
      <t>m</t>
    </r>
    <r>
      <rPr>
        <vertAlign val="subscript"/>
        <sz val="10"/>
        <rFont val="Arial"/>
        <family val="2"/>
      </rPr>
      <t>B</t>
    </r>
    <r>
      <rPr>
        <sz val="10"/>
        <rFont val="Arial"/>
        <family val="2"/>
      </rPr>
      <t>³</t>
    </r>
  </si>
  <si>
    <t>4B. Nachweis der eingesparten Energie- u. Wasserkosten</t>
  </si>
  <si>
    <t xml:space="preserve">     Schüler- / Nutzer Anzahl =</t>
  </si>
  <si>
    <t>4A. Nachweis der eingesparten Energie- u. Wasserkosten</t>
  </si>
  <si>
    <t>Blatt A - Meldung der Zählerwerte und Änderungen in Nutzung und Gebäudesubstanz</t>
  </si>
  <si>
    <t>bereinigte Referenzkosten gesamt</t>
  </si>
  <si>
    <t>Verbrauchskosten gesamt</t>
  </si>
  <si>
    <t>E3. Verbrauchsbereich (z.B. Schule)</t>
  </si>
  <si>
    <t>E4. Multiplikator alt (kWh/Einheit)</t>
  </si>
  <si>
    <t>E5. Multiplikator neu (kWh/Einheit)</t>
  </si>
  <si>
    <t>E6. Beginn Ablesezeitraum</t>
  </si>
  <si>
    <t>E7. Zählerwechsel: Zählerstand alt</t>
  </si>
  <si>
    <t>E8. Zählerstand neu</t>
  </si>
  <si>
    <t>E9. Ende Ablesezeitraum</t>
  </si>
  <si>
    <t>E10. Verbrauch im Ablesezeitraum (kWh)</t>
  </si>
  <si>
    <t>E11. Jahresverbrauch (kWh/Jahr)</t>
  </si>
  <si>
    <t>H3. Verbrauchsbereich (z.B. Turnhalle)</t>
  </si>
  <si>
    <t>H4. Multiplikator alt (kWh/Einheit)</t>
  </si>
  <si>
    <t>H5. Multiplikator neu (kWh/Einheit)</t>
  </si>
  <si>
    <t>H6. Beginn Ablesezeitraum</t>
  </si>
  <si>
    <t>H7. Zählerwechsel: Zählerstand alt</t>
  </si>
  <si>
    <t>H8. Zählerstand neu</t>
  </si>
  <si>
    <t>H9. Ende Ablesezeitraum</t>
  </si>
  <si>
    <t>H10. Verbrauch im Ablesezeitraum (kWh)</t>
  </si>
  <si>
    <t>H11. Jahresverbrauch (kWh/Jahr)</t>
  </si>
  <si>
    <t>H12. Korrekturfaktor Wetter</t>
  </si>
  <si>
    <t>H13. Referenzverbrauch (kWh/Jahr)</t>
  </si>
  <si>
    <t>H14. Korrekturfaktor Gebäude/Nutzung</t>
  </si>
  <si>
    <t>H15. Verbrauchseinsparung (kWh/Jahr)</t>
  </si>
  <si>
    <t>W3. Verbrauchsbereich (z.B. Kantine)</t>
  </si>
  <si>
    <t>W4. Beginn Ablesezeitraum</t>
  </si>
  <si>
    <t>W5. Zählerwechsel: Zählerstand alt</t>
  </si>
  <si>
    <t>W6. Zählerstand neu</t>
  </si>
  <si>
    <t>W7. Ende Ablesezeitraum</t>
  </si>
  <si>
    <t>W8. Verbrauch im Ablesezeitraum (m³)</t>
  </si>
  <si>
    <t xml:space="preserve"> EVU-Daten  -  2025</t>
  </si>
  <si>
    <t>Strom 2025</t>
  </si>
  <si>
    <t>Erdgas 2025</t>
  </si>
  <si>
    <t>G. Gradtagszahlen  (Kd)</t>
  </si>
  <si>
    <t>Die Kästchen entsprechend ankreuzen, die auf die Ligenschaft zutreffen.</t>
  </si>
  <si>
    <t xml:space="preserve">Aufstellung (und Abbau) (beweglicher) Geräte </t>
  </si>
  <si>
    <t xml:space="preserve">Schäden / Havarien </t>
  </si>
  <si>
    <t>4C. Nachweis der eingesparten Energie- u. Wasserkosten</t>
  </si>
  <si>
    <t>Blatt C - Berechnung der Kostenersparnis</t>
  </si>
  <si>
    <t xml:space="preserve">         Trocknungsgeräte (z.B. nach Wasserschäden)</t>
  </si>
  <si>
    <t xml:space="preserve">         Monitore</t>
  </si>
  <si>
    <t xml:space="preserve">         PC’s</t>
  </si>
  <si>
    <t xml:space="preserve">         Luftfiltergeräte</t>
  </si>
  <si>
    <t xml:space="preserve">         Luftbefeuchter</t>
  </si>
  <si>
    <t xml:space="preserve">         Stehleuchten</t>
  </si>
  <si>
    <t xml:space="preserve">         Mobile Tablet-Ladestationen</t>
  </si>
  <si>
    <t xml:space="preserve">        Wasserleckagen</t>
  </si>
  <si>
    <t xml:space="preserve">        Ausfall der Heizung</t>
  </si>
  <si>
    <t xml:space="preserve">        Ausfall der Lüftungsanlage</t>
  </si>
  <si>
    <t>Blatt B - Meldung der Änderungen in Nutzung und Gebäudesubstanz, weitere Änderungen</t>
  </si>
  <si>
    <t xml:space="preserve">N1. Nutzung und bauliche  </t>
  </si>
  <si>
    <t xml:space="preserve">N2. Nutzung und bauliche  </t>
  </si>
  <si>
    <t xml:space="preserve">Neue Anlagen der Technischen Gebäudeausrüstung </t>
  </si>
  <si>
    <t xml:space="preserve">         Austausch Heizkessel</t>
  </si>
  <si>
    <t xml:space="preserve">         Errichtung Wärmepumpe zur Trinkwassererzeugung </t>
  </si>
  <si>
    <t xml:space="preserve">         Errichtung von PV-Anlagen</t>
  </si>
  <si>
    <t xml:space="preserve">         Errichtung Solarthermische Anlage (Solarkollektor)</t>
  </si>
  <si>
    <t xml:space="preserve">         Errichtung einer Lüftungsanlage </t>
  </si>
  <si>
    <t xml:space="preserve">         Errichtung eines Klimagerätes (z.B. zur Serverkühlung)</t>
  </si>
  <si>
    <t xml:space="preserve">         Installation Hygienespülstationen Trinkwasser</t>
  </si>
  <si>
    <t xml:space="preserve">         Installation elektronischer Armaturen Handwaschbecken</t>
  </si>
  <si>
    <t xml:space="preserve">         Einbau Perlatoren oder </t>
  </si>
  <si>
    <t xml:space="preserve">         Volumenstrombegrenzung in Trinkwasserinstallationen</t>
  </si>
  <si>
    <t xml:space="preserve">         Errichtung Ladestationen (PkW, Fahrrad)</t>
  </si>
  <si>
    <t>(Liegenschafts-/ Schulleitung)</t>
  </si>
  <si>
    <t xml:space="preserve">        Aufstellung Container-Anlagen (auch als Holzmodule)</t>
  </si>
  <si>
    <t xml:space="preserve">        Rückbau einer Container-Anlage (auch Holzmodule)</t>
  </si>
  <si>
    <t xml:space="preserve">        Abriss eines Gebäudes</t>
  </si>
  <si>
    <t xml:space="preserve">Änderung der Nutzung </t>
  </si>
  <si>
    <t xml:space="preserve">         Einrichtung von Unterkünften (z.B. bei Krisen)</t>
  </si>
  <si>
    <t xml:space="preserve">         Umnutzung von Räumen (z.B. DWG für den psycholog. Dienst)</t>
  </si>
  <si>
    <t xml:space="preserve">         Austausch von Fenstern</t>
  </si>
  <si>
    <t xml:space="preserve">         Dämmung der Obersten Geschossdecke / des Daches</t>
  </si>
  <si>
    <t xml:space="preserve">         Dämmung der Fassade</t>
  </si>
  <si>
    <t>Bitte Anzahl der Geräte, Datum der Installation oder Errichtung, ggf. Foto des Typenschildes in einem separaten Dokument  diesen Unterlagen bei der Übermittlung beilegen</t>
  </si>
  <si>
    <t>Bitte Anzahl der Personen, Datum des Beginn der veränderten Nutzung, Angabe des örtlichen Bereiches (z.B. Turnhalle oder der betroffenen Fläche (3 Klassenräume je 60 m²) in einem separaten Dokument diesen Unterlagen bei der Übermittlung beilegen</t>
  </si>
  <si>
    <t>Hinweis: Änderungen, die nicht bekanntgegeben wurden, können ggf. zu einer nachträglichen Korrektur und zu Rückzahlung der Prämien führen</t>
  </si>
  <si>
    <t xml:space="preserve">Änderungen die einen Einfluß auf den Energie und Wasserverbrauch der Liegenschaft haben, sind dem Energiemanagement zu melden. </t>
  </si>
  <si>
    <t>Gemeinsame Aktivitäten mit dem E-Team der Schule</t>
  </si>
  <si>
    <t xml:space="preserve">         Einbau von begrenzbaren oder smarten Thermostatköpfen</t>
  </si>
  <si>
    <t xml:space="preserve">        Energierundgänge mit dem E-Team</t>
  </si>
  <si>
    <t xml:space="preserve">         Waschmaschinen</t>
  </si>
  <si>
    <t xml:space="preserve">         Elektronische Whiteboards</t>
  </si>
  <si>
    <t xml:space="preserve">Änderungen, die einen Einfluss auf den Energie- und Wasserverbrauch der Liegenschaft haben, sind dem Energiemanagement zu melden. </t>
  </si>
  <si>
    <t xml:space="preserve">        Ausfall des BHKW’s</t>
  </si>
  <si>
    <t xml:space="preserve">        Außerbetriebnahme des Schwimmbads</t>
  </si>
  <si>
    <t>Bitte Datum der Kenntnis oder des Auftretens, Datum der  Beseitigung des Schaden oder der Wiederinbetriebnahme in einem separaten Dokument diesen Unterlagen bei der Übermittlung beilegen</t>
  </si>
  <si>
    <t>Bitte Anzahl der Geräte, Datum der Aufstellung, Datum des Abbaus, ggf. Foto des Typenschildes in einem separaten Dokument diesen Unterlagen bei der Übermittlung beilegen</t>
  </si>
  <si>
    <t xml:space="preserve">        Außerbetriebnahme eines Gebäudes (-Teils)</t>
  </si>
  <si>
    <t xml:space="preserve">        Nutzung eines vorher ungenutzten Gebäude (-Teils)</t>
  </si>
  <si>
    <t>Weitere Änderungen in der Nutzung oder der Gebäudesubstanz bzw. zugehörige Angaben; weitere Aktivitäten mit dem E-Team:</t>
  </si>
  <si>
    <t>s. Blatt 1</t>
  </si>
  <si>
    <t>Weitere Änderungen werden Blatt 4B aufgeführt</t>
  </si>
  <si>
    <t xml:space="preserve">        Beschädigte Wärmedämmung an Leitungen oder Entfernung </t>
  </si>
  <si>
    <t xml:space="preserve">        der Wärmedämmung  bei Reparaturen am Heizungssystem</t>
  </si>
  <si>
    <t xml:space="preserve">Errichtung oder Abriss neuer Gebäude (-Teile) </t>
  </si>
  <si>
    <t>Heizung,</t>
  </si>
  <si>
    <t xml:space="preserve"> Lüftung,</t>
  </si>
  <si>
    <t xml:space="preserve">Licht  </t>
  </si>
  <si>
    <t>Bitte Datum der Inbetriebnahme oder Außerbetriebnahme, Anzahl der Container, Art der Beheizung der Container (z.B. elektrischer Heizkörper),  in einem separaten Dokument  diesen Unterlagen bei der Übermittlung beilegen</t>
  </si>
  <si>
    <t xml:space="preserve">         Sonstiges:</t>
  </si>
  <si>
    <t xml:space="preserve">        Errichtung eines Gebäudes (-Teils) (z.B. Dachaufstockung)</t>
  </si>
  <si>
    <t>Änderungen an der Gebäudehülle / Grünanlagen</t>
  </si>
  <si>
    <t xml:space="preserve">         neue Grünflächen, neue Fassadenbegrünung, Entsiegelung</t>
  </si>
  <si>
    <t>Bitte Datum des Baubeginn, Datum des Bauende, Lageplan mit Markierung des betroffenen Bereichs, Angabe der Fläche in m², Anzahl der Fenster in einem separaten Dokument diesen Unterlagen bei der Übermittlung beilegen</t>
  </si>
  <si>
    <t>Anlagen- und Betriebsoptimierung</t>
  </si>
  <si>
    <t xml:space="preserve">         Austausch o. Einstellung Thermostatventile und anderer Ventile</t>
  </si>
  <si>
    <t xml:space="preserve">         Errichtung einer Zisterne / Regenwassernutzungsanlage</t>
  </si>
  <si>
    <t xml:space="preserve">         Höhere / niedrigere Nutzer-/ Schülerzahlen (z.B. neue Klassen)</t>
  </si>
  <si>
    <t xml:space="preserve">         Errichtung von BHKWs</t>
  </si>
  <si>
    <t xml:space="preserve">         Installation einer GA</t>
  </si>
  <si>
    <t xml:space="preserve">         Einstellung der Betriebszeiten (z.B. Laufzeiten Lüftungsanlage)</t>
  </si>
  <si>
    <t xml:space="preserve">         Einstellung der Systemtemperaturen (z.B. Einstellung der Heiz-</t>
  </si>
  <si>
    <t xml:space="preserve">          kurve am Heizkessel oder der Raumtemperaturen in der GLT)</t>
  </si>
  <si>
    <t xml:space="preserve">         Einbau von effizienteren Pumpen oder Ventilatoren </t>
  </si>
  <si>
    <t>Bitte Anzahl der Geräte, Datum der Einstellung oder Installation, neue und Bisherige Betriebszeiten oder -Temperaturen,  ggf. Foto des Typenschildes in einem separaten Dokument  diesen Unterlagen bei der Übermittlung beilegen</t>
  </si>
  <si>
    <t xml:space="preserve">         Austausch von Leuchten oder Lampen (auf z.B. LED)</t>
  </si>
  <si>
    <t xml:space="preserve">         weitere Aktivitäten:</t>
  </si>
  <si>
    <t xml:space="preserve">         Durchführung des hydraulischen Abgleiches, </t>
  </si>
  <si>
    <t xml:space="preserve">         Längere / kürzere Nutzungszeiten eines Gebäude (-teils)</t>
  </si>
  <si>
    <t>Durch gemeinsame Aktivitäten mit dem E-Team der Schule soll bei Schülern, Lehrern, der Schulleitung und den weiteren Akteuren in der Schule das Bewusstsein für einen ressourcen-schonenden Umgang mit Energie und Wasser gefördert werden.</t>
  </si>
  <si>
    <t xml:space="preserve">        Ausfall der GA (GLT)              </t>
  </si>
  <si>
    <t>W09. Jahresverbrauch (m³/Jahr)</t>
  </si>
  <si>
    <t>W10. Referenzverbrauch (m³/Jahr)</t>
  </si>
  <si>
    <t>W11. Korrekturfaktor Gebäude/Nutzung</t>
  </si>
  <si>
    <t>W12. Verbrauchseinsparung (m³/Jahr)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</si>
</sst>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164" formatCode="_-* #,##0.00\ _€_-;\-* #,##0.00\ _€_-;_-* &quot;-&quot;??\ _€_-;_-@_-"/>
    <numFmt numFmtId="165" formatCode="#,##0.0"/>
    <numFmt numFmtId="166" formatCode="d/m/yyyy"/>
    <numFmt numFmtId="167" formatCode="#,##0.000"/>
    <numFmt numFmtId="168" formatCode="#,##0.0000"/>
    <numFmt numFmtId="169" formatCode="dd/mm/yy;@"/>
    <numFmt numFmtId="170" formatCode="yyyy"/>
    <numFmt numFmtId="171" formatCode="#,##0\ &quot;m²&quot;"/>
    <numFmt numFmtId="172" formatCode="&quot;x &quot;0&quot; kWh&quot;"/>
    <numFmt numFmtId="173" formatCode="&quot;Jahr &quot;yyyy"/>
    <numFmt numFmtId="174" formatCode="&quot;x&quot;\ #,##0\ &quot;kWh&quot;"/>
    <numFmt numFmtId="175" formatCode="&quot;x&quot;0\ &quot;kWh&quot;"/>
    <numFmt numFmtId="176" formatCode="&quot;x&quot;0.0\ &quot;kWh&quot;"/>
    <numFmt numFmtId="177" formatCode="0.0000"/>
    <numFmt numFmtId="178" formatCode="#,##0\ &quot;m³&quot;"/>
  </numFmts>
  <fonts count="36" x14ac:knownFonts="1">
    <font>
      <sz val="10"/>
      <name val="Arial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13"/>
      <color indexed="9"/>
      <name val="Arial"/>
      <family val="2"/>
    </font>
    <font>
      <b/>
      <sz val="10"/>
      <color indexed="9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sz val="8"/>
      <color indexed="9"/>
      <name val="Arial"/>
      <family val="2"/>
    </font>
    <font>
      <b/>
      <u/>
      <sz val="8"/>
      <name val="Arial"/>
      <family val="2"/>
    </font>
    <font>
      <b/>
      <sz val="8"/>
      <name val="Arial"/>
      <family val="2"/>
    </font>
    <font>
      <u/>
      <sz val="8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9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9"/>
      <color indexed="9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14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Segoe UI"/>
      <family val="2"/>
    </font>
    <font>
      <b/>
      <sz val="16"/>
      <name val="Arial"/>
      <family val="2"/>
    </font>
    <font>
      <vertAlign val="subscript"/>
      <sz val="10"/>
      <name val="Arial"/>
      <family val="2"/>
    </font>
    <font>
      <u/>
      <sz val="10"/>
      <color theme="10"/>
      <name val="Arial"/>
      <family val="2"/>
    </font>
    <font>
      <b/>
      <sz val="8"/>
      <color theme="0" tint="-0.14999847407452621"/>
      <name val="Arial"/>
      <family val="2"/>
    </font>
    <font>
      <sz val="8"/>
      <color theme="3"/>
      <name val="Arial"/>
      <family val="2"/>
    </font>
    <font>
      <sz val="9"/>
      <color indexed="81"/>
      <name val="Segoe UI"/>
      <charset val="1"/>
    </font>
    <font>
      <b/>
      <sz val="11"/>
      <color indexed="9"/>
      <name val="Arial"/>
      <family val="2"/>
    </font>
    <font>
      <b/>
      <sz val="10"/>
      <color theme="0"/>
      <name val="Arial"/>
      <family val="2"/>
    </font>
  </fonts>
  <fills count="14">
    <fill>
      <patternFill patternType="none"/>
    </fill>
    <fill>
      <patternFill patternType="gray125"/>
    </fill>
    <fill>
      <patternFill patternType="gray0625"/>
    </fill>
    <fill>
      <patternFill patternType="solid">
        <fgColor indexed="8"/>
        <bgColor indexed="9"/>
      </patternFill>
    </fill>
    <fill>
      <patternFill patternType="solid">
        <fgColor indexed="8"/>
        <bgColor indexed="8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indexed="22"/>
      </patternFill>
    </fill>
    <fill>
      <patternFill patternType="solid">
        <fgColor theme="1" tint="0.34998626667073579"/>
        <bgColor indexed="8"/>
      </patternFill>
    </fill>
    <fill>
      <patternFill patternType="solid">
        <fgColor theme="1" tint="0.34998626667073579"/>
        <bgColor indexed="9"/>
      </patternFill>
    </fill>
    <fill>
      <patternFill patternType="solid">
        <fgColor theme="0"/>
        <bgColor indexed="22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9"/>
      </patternFill>
    </fill>
  </fills>
  <borders count="3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7">
    <xf numFmtId="0" fontId="0" fillId="0" borderId="0" applyBorder="0"/>
    <xf numFmtId="3" fontId="1" fillId="2" borderId="1">
      <alignment vertical="center"/>
    </xf>
    <xf numFmtId="3" fontId="1" fillId="0" borderId="1">
      <alignment vertical="center"/>
      <protection locked="0"/>
    </xf>
    <xf numFmtId="165" fontId="1" fillId="0" borderId="1">
      <alignment vertical="center"/>
      <protection locked="0"/>
    </xf>
    <xf numFmtId="164" fontId="1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2" fillId="2" borderId="0">
      <alignment horizontal="center" vertical="center"/>
    </xf>
    <xf numFmtId="0" fontId="1" fillId="0" borderId="0" applyBorder="0"/>
    <xf numFmtId="0" fontId="1" fillId="0" borderId="0" applyBorder="0"/>
    <xf numFmtId="0" fontId="1" fillId="0" borderId="0" applyBorder="0"/>
    <xf numFmtId="0" fontId="1" fillId="0" borderId="0" applyBorder="0"/>
    <xf numFmtId="0" fontId="1" fillId="0" borderId="0" applyBorder="0"/>
    <xf numFmtId="0" fontId="4" fillId="3" borderId="0">
      <alignment horizontal="left" vertical="center"/>
    </xf>
    <xf numFmtId="0" fontId="5" fillId="4" borderId="0">
      <alignment horizontal="left" vertical="center"/>
    </xf>
    <xf numFmtId="0" fontId="2" fillId="2" borderId="0">
      <alignment horizontal="left" vertical="center"/>
    </xf>
    <xf numFmtId="0" fontId="3" fillId="2" borderId="0">
      <alignment horizontal="left" vertical="center"/>
    </xf>
  </cellStyleXfs>
  <cellXfs count="333">
    <xf numFmtId="0" fontId="0" fillId="0" borderId="0" xfId="0"/>
    <xf numFmtId="0" fontId="9" fillId="5" borderId="0" xfId="0" applyFont="1" applyFill="1"/>
    <xf numFmtId="0" fontId="0" fillId="5" borderId="0" xfId="0" applyFill="1"/>
    <xf numFmtId="0" fontId="6" fillId="5" borderId="0" xfId="0" applyFont="1" applyFill="1"/>
    <xf numFmtId="0" fontId="15" fillId="5" borderId="0" xfId="0" applyFont="1" applyFill="1"/>
    <xf numFmtId="0" fontId="10" fillId="5" borderId="0" xfId="0" applyFont="1" applyFill="1"/>
    <xf numFmtId="0" fontId="0" fillId="6" borderId="0" xfId="0" applyFill="1"/>
    <xf numFmtId="0" fontId="6" fillId="6" borderId="0" xfId="0" applyFont="1" applyFill="1"/>
    <xf numFmtId="0" fontId="6" fillId="5" borderId="0" xfId="0" applyFont="1" applyFill="1" applyBorder="1"/>
    <xf numFmtId="0" fontId="6" fillId="5" borderId="0" xfId="0" applyFont="1" applyFill="1" applyBorder="1" applyAlignment="1">
      <alignment horizontal="right"/>
    </xf>
    <xf numFmtId="0" fontId="15" fillId="6" borderId="0" xfId="0" applyFont="1" applyFill="1"/>
    <xf numFmtId="0" fontId="10" fillId="6" borderId="0" xfId="0" applyFont="1" applyFill="1"/>
    <xf numFmtId="0" fontId="8" fillId="6" borderId="0" xfId="0" applyFont="1" applyFill="1"/>
    <xf numFmtId="0" fontId="8" fillId="5" borderId="0" xfId="0" applyFont="1" applyFill="1"/>
    <xf numFmtId="0" fontId="20" fillId="5" borderId="0" xfId="0" applyFont="1" applyFill="1"/>
    <xf numFmtId="0" fontId="2" fillId="6" borderId="0" xfId="15" applyFont="1" applyFill="1" applyBorder="1">
      <alignment horizontal="left" vertical="center"/>
    </xf>
    <xf numFmtId="0" fontId="2" fillId="6" borderId="0" xfId="15" applyFill="1" applyBorder="1">
      <alignment horizontal="left" vertical="center"/>
    </xf>
    <xf numFmtId="0" fontId="2" fillId="6" borderId="2" xfId="15" applyFont="1" applyFill="1" applyBorder="1">
      <alignment horizontal="left" vertical="center"/>
    </xf>
    <xf numFmtId="0" fontId="2" fillId="6" borderId="2" xfId="15" applyFill="1" applyBorder="1">
      <alignment horizontal="left" vertical="center"/>
    </xf>
    <xf numFmtId="0" fontId="3" fillId="6" borderId="2" xfId="16" applyFont="1" applyFill="1" applyBorder="1">
      <alignment horizontal="left" vertical="center"/>
    </xf>
    <xf numFmtId="0" fontId="2" fillId="6" borderId="2" xfId="16" applyFont="1" applyFill="1" applyBorder="1" applyAlignment="1">
      <alignment horizontal="center" vertical="center"/>
    </xf>
    <xf numFmtId="0" fontId="3" fillId="6" borderId="2" xfId="16" applyFont="1" applyFill="1" applyBorder="1" applyAlignment="1">
      <alignment horizontal="center" vertical="center"/>
    </xf>
    <xf numFmtId="0" fontId="13" fillId="6" borderId="2" xfId="16" applyFont="1" applyFill="1" applyBorder="1">
      <alignment horizontal="left" vertical="center"/>
    </xf>
    <xf numFmtId="0" fontId="3" fillId="6" borderId="2" xfId="16" applyFill="1" applyBorder="1">
      <alignment horizontal="left" vertical="center"/>
    </xf>
    <xf numFmtId="0" fontId="2" fillId="6" borderId="0" xfId="7" applyFont="1" applyFill="1" applyBorder="1">
      <alignment horizontal="center" vertical="center"/>
    </xf>
    <xf numFmtId="0" fontId="2" fillId="6" borderId="0" xfId="7" applyFont="1" applyFill="1" applyBorder="1" applyAlignment="1">
      <alignment horizontal="left" vertical="center"/>
    </xf>
    <xf numFmtId="0" fontId="13" fillId="6" borderId="0" xfId="7" applyFont="1" applyFill="1" applyBorder="1">
      <alignment horizontal="center" vertical="center"/>
    </xf>
    <xf numFmtId="0" fontId="3" fillId="6" borderId="0" xfId="16" applyFill="1" applyBorder="1">
      <alignment horizontal="left" vertical="center"/>
    </xf>
    <xf numFmtId="0" fontId="3" fillId="6" borderId="0" xfId="16" applyFont="1" applyFill="1" applyBorder="1" applyAlignment="1">
      <alignment horizontal="right" vertical="center"/>
    </xf>
    <xf numFmtId="0" fontId="3" fillId="6" borderId="0" xfId="16" applyFont="1" applyFill="1" applyBorder="1">
      <alignment horizontal="left" vertical="center"/>
    </xf>
    <xf numFmtId="166" fontId="3" fillId="6" borderId="0" xfId="16" applyNumberFormat="1" applyFont="1" applyFill="1" applyBorder="1">
      <alignment horizontal="left" vertical="center"/>
    </xf>
    <xf numFmtId="0" fontId="6" fillId="6" borderId="0" xfId="16" applyFont="1" applyFill="1" applyBorder="1">
      <alignment horizontal="left" vertical="center"/>
    </xf>
    <xf numFmtId="0" fontId="13" fillId="6" borderId="0" xfId="16" applyFont="1" applyFill="1" applyBorder="1">
      <alignment horizontal="left" vertical="center"/>
    </xf>
    <xf numFmtId="0" fontId="13" fillId="6" borderId="3" xfId="15" applyFont="1" applyFill="1" applyBorder="1" applyAlignment="1">
      <alignment horizontal="right" vertical="center"/>
    </xf>
    <xf numFmtId="0" fontId="6" fillId="6" borderId="3" xfId="16" applyFont="1" applyFill="1" applyBorder="1">
      <alignment horizontal="left" vertical="center"/>
    </xf>
    <xf numFmtId="3" fontId="1" fillId="5" borderId="4" xfId="2" applyFont="1" applyFill="1" applyBorder="1" applyAlignment="1">
      <alignment vertical="center"/>
      <protection locked="0"/>
    </xf>
    <xf numFmtId="3" fontId="1" fillId="5" borderId="4" xfId="2" applyFill="1" applyBorder="1">
      <alignment vertical="center"/>
      <protection locked="0"/>
    </xf>
    <xf numFmtId="14" fontId="1" fillId="5" borderId="4" xfId="2" applyNumberFormat="1" applyFont="1" applyFill="1" applyBorder="1">
      <alignment vertical="center"/>
      <protection locked="0"/>
    </xf>
    <xf numFmtId="3" fontId="1" fillId="5" borderId="4" xfId="2" applyFont="1" applyFill="1" applyBorder="1">
      <alignment vertical="center"/>
      <protection locked="0"/>
    </xf>
    <xf numFmtId="0" fontId="3" fillId="5" borderId="4" xfId="16" applyFont="1" applyFill="1" applyBorder="1">
      <alignment horizontal="left" vertical="center"/>
    </xf>
    <xf numFmtId="49" fontId="1" fillId="5" borderId="4" xfId="3" applyNumberFormat="1" applyFont="1" applyFill="1" applyBorder="1" applyAlignment="1">
      <alignment horizontal="right" vertical="center"/>
      <protection locked="0"/>
    </xf>
    <xf numFmtId="3" fontId="1" fillId="5" borderId="4" xfId="3" applyNumberFormat="1" applyFont="1" applyFill="1" applyBorder="1" applyAlignment="1">
      <alignment horizontal="right" vertical="center"/>
      <protection locked="0"/>
    </xf>
    <xf numFmtId="3" fontId="1" fillId="5" borderId="4" xfId="3" applyNumberFormat="1" applyFill="1" applyBorder="1">
      <alignment vertical="center"/>
      <protection locked="0"/>
    </xf>
    <xf numFmtId="3" fontId="6" fillId="5" borderId="4" xfId="2" applyFont="1" applyFill="1" applyBorder="1">
      <alignment vertical="center"/>
      <protection locked="0"/>
    </xf>
    <xf numFmtId="3" fontId="6" fillId="5" borderId="4" xfId="2" applyFont="1" applyFill="1" applyBorder="1" applyAlignment="1">
      <alignment horizontal="right" vertical="center"/>
      <protection locked="0"/>
    </xf>
    <xf numFmtId="0" fontId="2" fillId="7" borderId="0" xfId="15" applyFont="1" applyFill="1" applyBorder="1">
      <alignment horizontal="left" vertical="center"/>
    </xf>
    <xf numFmtId="0" fontId="2" fillId="7" borderId="0" xfId="15" applyFill="1" applyBorder="1">
      <alignment horizontal="left" vertical="center"/>
    </xf>
    <xf numFmtId="0" fontId="2" fillId="7" borderId="2" xfId="15" applyFont="1" applyFill="1" applyBorder="1">
      <alignment horizontal="left" vertical="center"/>
    </xf>
    <xf numFmtId="0" fontId="3" fillId="7" borderId="0" xfId="16" applyFont="1" applyFill="1" applyBorder="1">
      <alignment horizontal="left" vertical="center"/>
    </xf>
    <xf numFmtId="0" fontId="3" fillId="7" borderId="0" xfId="16" applyFill="1" applyBorder="1">
      <alignment horizontal="left" vertical="center"/>
    </xf>
    <xf numFmtId="0" fontId="2" fillId="7" borderId="0" xfId="16" applyFont="1" applyFill="1" applyBorder="1" applyAlignment="1">
      <alignment horizontal="center" vertical="center"/>
    </xf>
    <xf numFmtId="0" fontId="2" fillId="7" borderId="0" xfId="16" applyFont="1" applyFill="1" applyBorder="1">
      <alignment horizontal="left" vertical="center"/>
    </xf>
    <xf numFmtId="0" fontId="3" fillId="7" borderId="0" xfId="15" applyFont="1" applyFill="1" applyBorder="1">
      <alignment horizontal="left" vertical="center"/>
    </xf>
    <xf numFmtId="1" fontId="1" fillId="5" borderId="4" xfId="2" applyNumberFormat="1" applyFill="1" applyBorder="1">
      <alignment vertical="center"/>
      <protection locked="0"/>
    </xf>
    <xf numFmtId="3" fontId="6" fillId="6" borderId="4" xfId="1" applyFont="1" applyFill="1" applyBorder="1">
      <alignment vertical="center"/>
    </xf>
    <xf numFmtId="0" fontId="2" fillId="6" borderId="0" xfId="16" applyFont="1" applyFill="1" applyBorder="1" applyAlignment="1">
      <alignment horizontal="center" vertical="center"/>
    </xf>
    <xf numFmtId="3" fontId="2" fillId="6" borderId="0" xfId="1" applyFont="1" applyFill="1" applyBorder="1">
      <alignment vertical="center"/>
    </xf>
    <xf numFmtId="0" fontId="0" fillId="5" borderId="0" xfId="0" applyFill="1" applyBorder="1"/>
    <xf numFmtId="0" fontId="2" fillId="6" borderId="0" xfId="16" applyFont="1" applyFill="1" applyBorder="1">
      <alignment horizontal="left" vertical="center"/>
    </xf>
    <xf numFmtId="9" fontId="2" fillId="6" borderId="0" xfId="16" applyNumberFormat="1" applyFont="1" applyFill="1" applyBorder="1" applyAlignment="1">
      <alignment horizontal="center" vertical="center"/>
    </xf>
    <xf numFmtId="3" fontId="3" fillId="6" borderId="0" xfId="1" applyFont="1" applyFill="1" applyBorder="1">
      <alignment vertical="center"/>
    </xf>
    <xf numFmtId="0" fontId="6" fillId="5" borderId="5" xfId="0" applyFont="1" applyFill="1" applyBorder="1"/>
    <xf numFmtId="0" fontId="6" fillId="5" borderId="6" xfId="0" applyFont="1" applyFill="1" applyBorder="1"/>
    <xf numFmtId="0" fontId="6" fillId="5" borderId="7" xfId="0" applyFont="1" applyFill="1" applyBorder="1"/>
    <xf numFmtId="0" fontId="6" fillId="5" borderId="8" xfId="0" applyFont="1" applyFill="1" applyBorder="1"/>
    <xf numFmtId="0" fontId="6" fillId="5" borderId="2" xfId="0" applyFont="1" applyFill="1" applyBorder="1"/>
    <xf numFmtId="3" fontId="1" fillId="7" borderId="4" xfId="1" applyFont="1" applyFill="1" applyBorder="1">
      <alignment vertical="center"/>
    </xf>
    <xf numFmtId="3" fontId="15" fillId="7" borderId="9" xfId="1" applyFont="1" applyFill="1" applyBorder="1">
      <alignment vertical="center"/>
    </xf>
    <xf numFmtId="3" fontId="16" fillId="7" borderId="4" xfId="1" applyNumberFormat="1" applyFont="1" applyFill="1" applyBorder="1">
      <alignment vertical="center"/>
    </xf>
    <xf numFmtId="3" fontId="17" fillId="7" borderId="4" xfId="1" applyFont="1" applyFill="1" applyBorder="1">
      <alignment vertical="center"/>
    </xf>
    <xf numFmtId="3" fontId="7" fillId="7" borderId="4" xfId="1" applyFont="1" applyFill="1" applyBorder="1">
      <alignment vertical="center"/>
    </xf>
    <xf numFmtId="3" fontId="18" fillId="7" borderId="9" xfId="1" applyFont="1" applyFill="1" applyBorder="1">
      <alignment vertical="center"/>
    </xf>
    <xf numFmtId="169" fontId="1" fillId="5" borderId="4" xfId="2" applyNumberFormat="1" applyFill="1" applyBorder="1">
      <alignment vertical="center"/>
      <protection locked="0"/>
    </xf>
    <xf numFmtId="3" fontId="1" fillId="6" borderId="4" xfId="1" applyFont="1" applyFill="1" applyBorder="1">
      <alignment vertical="center"/>
    </xf>
    <xf numFmtId="0" fontId="3" fillId="5" borderId="0" xfId="0" applyFont="1" applyFill="1"/>
    <xf numFmtId="0" fontId="5" fillId="8" borderId="0" xfId="14" applyFont="1" applyFill="1" applyBorder="1">
      <alignment horizontal="left" vertical="center"/>
    </xf>
    <xf numFmtId="0" fontId="5" fillId="8" borderId="0" xfId="14" applyFill="1" applyBorder="1">
      <alignment horizontal="left" vertical="center"/>
    </xf>
    <xf numFmtId="0" fontId="3" fillId="0" borderId="0" xfId="0" applyFont="1" applyAlignment="1">
      <alignment horizontal="left"/>
    </xf>
    <xf numFmtId="0" fontId="4" fillId="9" borderId="0" xfId="13" applyFont="1" applyFill="1" applyBorder="1">
      <alignment horizontal="left" vertical="center"/>
    </xf>
    <xf numFmtId="0" fontId="4" fillId="9" borderId="0" xfId="13" applyFill="1" applyBorder="1">
      <alignment horizontal="left" vertical="center"/>
    </xf>
    <xf numFmtId="0" fontId="3" fillId="6" borderId="0" xfId="0" applyFont="1" applyFill="1" applyBorder="1"/>
    <xf numFmtId="0" fontId="0" fillId="6" borderId="0" xfId="0" applyFill="1" applyBorder="1"/>
    <xf numFmtId="0" fontId="3" fillId="6" borderId="0" xfId="16" applyFont="1" applyFill="1" applyBorder="1" applyAlignment="1">
      <alignment horizontal="left" vertical="center"/>
    </xf>
    <xf numFmtId="4" fontId="1" fillId="5" borderId="4" xfId="2" applyNumberFormat="1" applyFill="1" applyBorder="1">
      <alignment vertical="center"/>
      <protection locked="0"/>
    </xf>
    <xf numFmtId="0" fontId="3" fillId="6" borderId="10" xfId="16" applyFill="1" applyBorder="1">
      <alignment horizontal="left" vertical="center"/>
    </xf>
    <xf numFmtId="0" fontId="2" fillId="6" borderId="11" xfId="7" applyFont="1" applyFill="1" applyBorder="1">
      <alignment horizontal="center" vertical="center"/>
    </xf>
    <xf numFmtId="0" fontId="3" fillId="6" borderId="11" xfId="16" applyFill="1" applyBorder="1">
      <alignment horizontal="left" vertical="center"/>
    </xf>
    <xf numFmtId="0" fontId="11" fillId="8" borderId="0" xfId="14" applyFont="1" applyFill="1" applyBorder="1">
      <alignment horizontal="left" vertical="center"/>
    </xf>
    <xf numFmtId="0" fontId="13" fillId="6" borderId="0" xfId="15" applyFont="1" applyFill="1" applyBorder="1" applyAlignment="1">
      <alignment horizontal="right" vertical="center"/>
    </xf>
    <xf numFmtId="0" fontId="6" fillId="6" borderId="7" xfId="16" applyFont="1" applyFill="1" applyBorder="1" applyAlignment="1">
      <alignment horizontal="left" vertical="center"/>
    </xf>
    <xf numFmtId="0" fontId="6" fillId="6" borderId="0" xfId="16" applyFont="1" applyFill="1" applyBorder="1" applyAlignment="1">
      <alignment horizontal="left" vertical="center"/>
    </xf>
    <xf numFmtId="0" fontId="6" fillId="6" borderId="3" xfId="16" applyFont="1" applyFill="1" applyBorder="1" applyAlignment="1">
      <alignment horizontal="left" vertical="center"/>
    </xf>
    <xf numFmtId="0" fontId="12" fillId="6" borderId="0" xfId="16" applyFont="1" applyFill="1" applyBorder="1">
      <alignment horizontal="left" vertical="center"/>
    </xf>
    <xf numFmtId="0" fontId="14" fillId="6" borderId="0" xfId="16" applyFont="1" applyFill="1" applyBorder="1">
      <alignment horizontal="left" vertical="center"/>
    </xf>
    <xf numFmtId="0" fontId="6" fillId="6" borderId="7" xfId="16" applyFont="1" applyFill="1" applyBorder="1">
      <alignment horizontal="left" vertical="center"/>
    </xf>
    <xf numFmtId="0" fontId="2" fillId="7" borderId="0" xfId="15" quotePrefix="1" applyFont="1" applyFill="1" applyBorder="1">
      <alignment horizontal="left" vertical="center"/>
    </xf>
    <xf numFmtId="0" fontId="2" fillId="7" borderId="0" xfId="7" applyFont="1" applyFill="1" applyBorder="1">
      <alignment horizontal="center" vertical="center"/>
    </xf>
    <xf numFmtId="0" fontId="2" fillId="7" borderId="0" xfId="7" applyFill="1" applyBorder="1">
      <alignment horizontal="center" vertical="center"/>
    </xf>
    <xf numFmtId="0" fontId="2" fillId="7" borderId="2" xfId="16" applyFont="1" applyFill="1" applyBorder="1" applyAlignment="1">
      <alignment horizontal="center" vertical="center"/>
    </xf>
    <xf numFmtId="3" fontId="1" fillId="10" borderId="4" xfId="1" applyFill="1" applyBorder="1">
      <alignment vertical="center"/>
    </xf>
    <xf numFmtId="0" fontId="2" fillId="7" borderId="2" xfId="16" applyFont="1" applyFill="1" applyBorder="1">
      <alignment horizontal="left" vertical="center"/>
    </xf>
    <xf numFmtId="0" fontId="3" fillId="7" borderId="2" xfId="16" applyFill="1" applyBorder="1">
      <alignment horizontal="left" vertical="center"/>
    </xf>
    <xf numFmtId="0" fontId="3" fillId="7" borderId="2" xfId="16" applyFont="1" applyFill="1" applyBorder="1">
      <alignment horizontal="left" vertical="center"/>
    </xf>
    <xf numFmtId="3" fontId="1" fillId="7" borderId="4" xfId="1" applyFill="1" applyBorder="1">
      <alignment vertical="center"/>
    </xf>
    <xf numFmtId="167" fontId="1" fillId="7" borderId="4" xfId="1" applyNumberFormat="1" applyFill="1" applyBorder="1">
      <alignment vertical="center"/>
    </xf>
    <xf numFmtId="3" fontId="15" fillId="7" borderId="4" xfId="1" applyFont="1" applyFill="1" applyBorder="1">
      <alignment vertical="center"/>
    </xf>
    <xf numFmtId="3" fontId="8" fillId="7" borderId="4" xfId="1" applyNumberFormat="1" applyFont="1" applyFill="1" applyBorder="1">
      <alignment vertical="center"/>
    </xf>
    <xf numFmtId="4" fontId="1" fillId="7" borderId="4" xfId="1" applyNumberFormat="1" applyFill="1" applyBorder="1">
      <alignment vertical="center"/>
    </xf>
    <xf numFmtId="0" fontId="2" fillId="7" borderId="6" xfId="15" applyFont="1" applyFill="1" applyBorder="1">
      <alignment horizontal="left" vertical="center"/>
    </xf>
    <xf numFmtId="0" fontId="2" fillId="7" borderId="3" xfId="15" applyFont="1" applyFill="1" applyBorder="1">
      <alignment horizontal="left" vertical="center"/>
    </xf>
    <xf numFmtId="0" fontId="2" fillId="7" borderId="3" xfId="15" applyFill="1" applyBorder="1">
      <alignment horizontal="left" vertical="center"/>
    </xf>
    <xf numFmtId="0" fontId="6" fillId="5" borderId="12" xfId="0" applyFont="1" applyFill="1" applyBorder="1"/>
    <xf numFmtId="0" fontId="6" fillId="5" borderId="3" xfId="0" applyFont="1" applyFill="1" applyBorder="1"/>
    <xf numFmtId="0" fontId="6" fillId="5" borderId="10" xfId="0" applyFont="1" applyFill="1" applyBorder="1"/>
    <xf numFmtId="0" fontId="13" fillId="6" borderId="0" xfId="15" applyFont="1" applyFill="1" applyBorder="1">
      <alignment horizontal="left" vertical="center"/>
    </xf>
    <xf numFmtId="0" fontId="2" fillId="6" borderId="0" xfId="7" applyFill="1" applyBorder="1">
      <alignment horizontal="center" vertical="center"/>
    </xf>
    <xf numFmtId="0" fontId="2" fillId="6" borderId="13" xfId="16" applyFont="1" applyFill="1" applyBorder="1" applyAlignment="1">
      <alignment horizontal="center" vertical="center"/>
    </xf>
    <xf numFmtId="0" fontId="2" fillId="6" borderId="3" xfId="15" applyFill="1" applyBorder="1">
      <alignment horizontal="left" vertical="center"/>
    </xf>
    <xf numFmtId="0" fontId="2" fillId="6" borderId="3" xfId="15" applyFont="1" applyFill="1" applyBorder="1">
      <alignment horizontal="left" vertical="center"/>
    </xf>
    <xf numFmtId="0" fontId="3" fillId="6" borderId="0" xfId="15" applyFont="1" applyFill="1" applyBorder="1">
      <alignment horizontal="left" vertical="center"/>
    </xf>
    <xf numFmtId="0" fontId="2" fillId="6" borderId="2" xfId="16" applyFont="1" applyFill="1" applyBorder="1">
      <alignment horizontal="left" vertical="center"/>
    </xf>
    <xf numFmtId="0" fontId="2" fillId="6" borderId="6" xfId="15" applyFont="1" applyFill="1" applyBorder="1">
      <alignment horizontal="left" vertical="center"/>
    </xf>
    <xf numFmtId="0" fontId="21" fillId="5" borderId="0" xfId="0" applyFont="1" applyFill="1" applyAlignment="1">
      <alignment horizontal="right" vertical="top"/>
    </xf>
    <xf numFmtId="168" fontId="1" fillId="7" borderId="4" xfId="1" applyNumberFormat="1" applyFill="1" applyBorder="1">
      <alignment vertical="center"/>
    </xf>
    <xf numFmtId="170" fontId="4" fillId="9" borderId="0" xfId="13" applyNumberFormat="1" applyFill="1" applyBorder="1">
      <alignment horizontal="left" vertical="center"/>
    </xf>
    <xf numFmtId="0" fontId="3" fillId="7" borderId="0" xfId="16" applyFont="1" applyFill="1" applyBorder="1">
      <alignment horizontal="left" vertical="center"/>
    </xf>
    <xf numFmtId="0" fontId="2" fillId="6" borderId="0" xfId="15" applyFont="1" applyFill="1" applyBorder="1">
      <alignment horizontal="left" vertical="center"/>
    </xf>
    <xf numFmtId="169" fontId="1" fillId="5" borderId="13" xfId="2" applyNumberFormat="1" applyFont="1" applyFill="1" applyBorder="1" applyAlignment="1">
      <alignment horizontal="left" vertical="center"/>
      <protection locked="0"/>
    </xf>
    <xf numFmtId="169" fontId="1" fillId="5" borderId="13" xfId="2" applyNumberFormat="1" applyFont="1" applyFill="1" applyBorder="1" applyAlignment="1">
      <alignment vertical="center"/>
      <protection locked="0"/>
    </xf>
    <xf numFmtId="169" fontId="1" fillId="5" borderId="14" xfId="2" applyNumberFormat="1" applyFont="1" applyFill="1" applyBorder="1" applyAlignment="1">
      <alignment vertical="center"/>
      <protection locked="0"/>
    </xf>
    <xf numFmtId="169" fontId="1" fillId="5" borderId="11" xfId="2" applyNumberFormat="1" applyFont="1" applyFill="1" applyBorder="1" applyAlignment="1">
      <alignment horizontal="left" vertical="center"/>
      <protection locked="0"/>
    </xf>
    <xf numFmtId="169" fontId="10" fillId="6" borderId="13" xfId="2" applyNumberFormat="1" applyFont="1" applyFill="1" applyBorder="1" applyAlignment="1">
      <alignment horizontal="left" vertical="center"/>
      <protection locked="0"/>
    </xf>
    <xf numFmtId="169" fontId="10" fillId="6" borderId="11" xfId="2" applyNumberFormat="1" applyFont="1" applyFill="1" applyBorder="1" applyAlignment="1">
      <alignment horizontal="left" vertical="center"/>
      <protection locked="0"/>
    </xf>
    <xf numFmtId="169" fontId="2" fillId="6" borderId="14" xfId="2" applyNumberFormat="1" applyFont="1" applyFill="1" applyBorder="1" applyAlignment="1">
      <alignment horizontal="right" vertical="center"/>
      <protection locked="0"/>
    </xf>
    <xf numFmtId="169" fontId="10" fillId="6" borderId="5" xfId="2" applyNumberFormat="1" applyFont="1" applyFill="1" applyBorder="1" applyAlignment="1">
      <alignment horizontal="left" vertical="center"/>
      <protection locked="0"/>
    </xf>
    <xf numFmtId="169" fontId="10" fillId="6" borderId="6" xfId="2" applyNumberFormat="1" applyFont="1" applyFill="1" applyBorder="1" applyAlignment="1">
      <alignment horizontal="left" vertical="center"/>
      <protection locked="0"/>
    </xf>
    <xf numFmtId="169" fontId="10" fillId="6" borderId="13" xfId="2" applyNumberFormat="1" applyFont="1" applyFill="1" applyBorder="1" applyAlignment="1">
      <alignment vertical="center"/>
      <protection locked="0"/>
    </xf>
    <xf numFmtId="169" fontId="10" fillId="6" borderId="5" xfId="2" applyNumberFormat="1" applyFont="1" applyFill="1" applyBorder="1" applyAlignment="1">
      <alignment vertical="center"/>
      <protection locked="0"/>
    </xf>
    <xf numFmtId="0" fontId="3" fillId="6" borderId="0" xfId="0" applyFont="1" applyFill="1"/>
    <xf numFmtId="0" fontId="1" fillId="6" borderId="0" xfId="0" applyFont="1" applyFill="1"/>
    <xf numFmtId="0" fontId="1" fillId="5" borderId="0" xfId="0" applyFont="1" applyFill="1"/>
    <xf numFmtId="0" fontId="3" fillId="5" borderId="0" xfId="8" applyFont="1" applyFill="1" applyAlignment="1">
      <alignment vertical="center"/>
    </xf>
    <xf numFmtId="0" fontId="10" fillId="5" borderId="0" xfId="8" applyFont="1" applyFill="1"/>
    <xf numFmtId="3" fontId="10" fillId="5" borderId="0" xfId="8" applyNumberFormat="1" applyFont="1" applyFill="1"/>
    <xf numFmtId="0" fontId="10" fillId="0" borderId="0" xfId="8" applyFont="1"/>
    <xf numFmtId="0" fontId="3" fillId="5" borderId="0" xfId="8" applyFont="1" applyFill="1"/>
    <xf numFmtId="14" fontId="3" fillId="5" borderId="0" xfId="8" applyNumberFormat="1" applyFont="1" applyFill="1" applyAlignment="1">
      <alignment horizontal="left" vertical="top"/>
    </xf>
    <xf numFmtId="0" fontId="2" fillId="6" borderId="0" xfId="8" applyFont="1" applyFill="1" applyBorder="1"/>
    <xf numFmtId="0" fontId="19" fillId="11" borderId="0" xfId="8" applyFont="1" applyFill="1" applyBorder="1"/>
    <xf numFmtId="0" fontId="5" fillId="11" borderId="0" xfId="8" applyFont="1" applyFill="1" applyBorder="1"/>
    <xf numFmtId="3" fontId="2" fillId="6" borderId="4" xfId="1" applyFont="1" applyFill="1" applyBorder="1">
      <alignment vertical="center"/>
    </xf>
    <xf numFmtId="0" fontId="31" fillId="6" borderId="9" xfId="0" applyFont="1" applyFill="1" applyBorder="1"/>
    <xf numFmtId="0" fontId="31" fillId="6" borderId="0" xfId="0" applyFont="1" applyFill="1" applyBorder="1"/>
    <xf numFmtId="168" fontId="3" fillId="6" borderId="4" xfId="1" applyNumberFormat="1" applyFont="1" applyFill="1" applyBorder="1">
      <alignment vertical="center"/>
    </xf>
    <xf numFmtId="4" fontId="3" fillId="6" borderId="4" xfId="1" applyNumberFormat="1" applyFont="1" applyFill="1" applyBorder="1">
      <alignment vertical="center"/>
    </xf>
    <xf numFmtId="3" fontId="2" fillId="6" borderId="9" xfId="1" applyFont="1" applyFill="1" applyBorder="1">
      <alignment vertical="center"/>
    </xf>
    <xf numFmtId="3" fontId="3" fillId="7" borderId="4" xfId="1" applyFont="1" applyFill="1" applyBorder="1">
      <alignment vertical="center"/>
    </xf>
    <xf numFmtId="3" fontId="3" fillId="5" borderId="4" xfId="2" applyFont="1" applyFill="1" applyBorder="1">
      <alignment vertical="center"/>
      <protection locked="0"/>
    </xf>
    <xf numFmtId="169" fontId="3" fillId="5" borderId="4" xfId="2" applyNumberFormat="1" applyFont="1" applyFill="1" applyBorder="1">
      <alignment vertical="center"/>
      <protection locked="0"/>
    </xf>
    <xf numFmtId="3" fontId="1" fillId="0" borderId="1" xfId="2" applyBorder="1">
      <alignment vertical="center"/>
      <protection locked="0"/>
    </xf>
    <xf numFmtId="167" fontId="3" fillId="6" borderId="4" xfId="1" applyNumberFormat="1" applyFont="1" applyFill="1" applyBorder="1">
      <alignment vertical="center"/>
    </xf>
    <xf numFmtId="2" fontId="3" fillId="0" borderId="1" xfId="2" applyNumberFormat="1" applyFont="1" applyBorder="1" applyAlignment="1">
      <alignment horizontal="right" vertical="center"/>
      <protection locked="0"/>
    </xf>
    <xf numFmtId="3" fontId="2" fillId="5" borderId="4" xfId="1" applyFont="1" applyFill="1" applyBorder="1" applyAlignment="1">
      <alignment horizontal="center" vertical="center"/>
    </xf>
    <xf numFmtId="169" fontId="2" fillId="5" borderId="4" xfId="2" applyNumberFormat="1" applyFont="1" applyFill="1" applyBorder="1" applyAlignment="1">
      <alignment horizontal="center" vertical="center"/>
      <protection locked="0"/>
    </xf>
    <xf numFmtId="169" fontId="2" fillId="5" borderId="15" xfId="2" applyNumberFormat="1" applyFont="1" applyFill="1" applyBorder="1" applyAlignment="1">
      <alignment horizontal="center" vertical="center"/>
      <protection locked="0"/>
    </xf>
    <xf numFmtId="171" fontId="22" fillId="9" borderId="0" xfId="13" applyNumberFormat="1" applyFont="1" applyFill="1" applyBorder="1" applyAlignment="1">
      <alignment horizontal="left" vertical="center"/>
    </xf>
    <xf numFmtId="0" fontId="22" fillId="9" borderId="0" xfId="13" applyFont="1" applyFill="1" applyBorder="1">
      <alignment horizontal="left" vertical="center"/>
    </xf>
    <xf numFmtId="172" fontId="3" fillId="5" borderId="4" xfId="2" applyNumberFormat="1" applyFont="1" applyFill="1" applyBorder="1">
      <alignment vertical="center"/>
      <protection locked="0"/>
    </xf>
    <xf numFmtId="17" fontId="3" fillId="6" borderId="0" xfId="9" applyNumberFormat="1" applyFont="1" applyFill="1" applyBorder="1" applyAlignment="1">
      <alignment horizontal="right" wrapText="1" indent="1"/>
    </xf>
    <xf numFmtId="3" fontId="2" fillId="6" borderId="4" xfId="9" applyNumberFormat="1" applyFont="1" applyFill="1" applyBorder="1" applyAlignment="1">
      <alignment horizontal="right" indent="1"/>
    </xf>
    <xf numFmtId="173" fontId="3" fillId="6" borderId="0" xfId="9" applyNumberFormat="1" applyFont="1" applyFill="1" applyBorder="1" applyAlignment="1">
      <alignment horizontal="center" wrapText="1"/>
    </xf>
    <xf numFmtId="3" fontId="18" fillId="7" borderId="4" xfId="1" applyFont="1" applyFill="1" applyBorder="1">
      <alignment vertical="center"/>
    </xf>
    <xf numFmtId="0" fontId="3" fillId="0" borderId="0" xfId="0" applyNumberFormat="1" applyFont="1" applyAlignment="1">
      <alignment horizontal="center" vertical="top" wrapText="1"/>
    </xf>
    <xf numFmtId="3" fontId="2" fillId="0" borderId="16" xfId="9" applyNumberFormat="1" applyFont="1" applyBorder="1" applyAlignment="1">
      <alignment horizontal="right" indent="1"/>
    </xf>
    <xf numFmtId="0" fontId="3" fillId="7" borderId="0" xfId="16" applyFont="1" applyFill="1" applyBorder="1">
      <alignment horizontal="left" vertical="center"/>
    </xf>
    <xf numFmtId="169" fontId="1" fillId="5" borderId="4" xfId="2" applyNumberFormat="1" applyFill="1" applyBorder="1">
      <alignment vertical="center"/>
      <protection locked="0"/>
    </xf>
    <xf numFmtId="166" fontId="3" fillId="7" borderId="0" xfId="16" applyNumberFormat="1" applyFont="1" applyFill="1" applyBorder="1">
      <alignment horizontal="left" vertical="center"/>
    </xf>
    <xf numFmtId="0" fontId="3" fillId="7" borderId="0" xfId="16" applyFont="1" applyFill="1" applyBorder="1">
      <alignment horizontal="left" vertical="center"/>
    </xf>
    <xf numFmtId="166" fontId="3" fillId="7" borderId="0" xfId="16" applyNumberFormat="1" applyFont="1" applyFill="1" applyBorder="1">
      <alignment horizontal="left" vertical="center"/>
    </xf>
    <xf numFmtId="3" fontId="3" fillId="5" borderId="4" xfId="2" applyFont="1" applyFill="1" applyBorder="1">
      <alignment vertical="center"/>
      <protection locked="0"/>
    </xf>
    <xf numFmtId="0" fontId="3" fillId="7" borderId="0" xfId="16" applyFont="1" applyFill="1" applyBorder="1">
      <alignment horizontal="left" vertical="center"/>
    </xf>
    <xf numFmtId="3" fontId="3" fillId="6" borderId="4" xfId="1" applyFont="1" applyFill="1" applyBorder="1">
      <alignment vertical="center"/>
    </xf>
    <xf numFmtId="169" fontId="1" fillId="5" borderId="4" xfId="2" applyNumberFormat="1" applyFill="1" applyBorder="1">
      <alignment vertical="center"/>
      <protection locked="0"/>
    </xf>
    <xf numFmtId="166" fontId="3" fillId="7" borderId="0" xfId="16" applyNumberFormat="1" applyFont="1" applyFill="1" applyBorder="1">
      <alignment horizontal="left" vertical="center"/>
    </xf>
    <xf numFmtId="3" fontId="1" fillId="10" borderId="4" xfId="1" applyFill="1" applyBorder="1">
      <alignment vertical="center"/>
    </xf>
    <xf numFmtId="3" fontId="3" fillId="5" borderId="4" xfId="2" applyNumberFormat="1" applyFont="1" applyFill="1" applyBorder="1">
      <alignment vertical="center"/>
      <protection locked="0"/>
    </xf>
    <xf numFmtId="174" fontId="3" fillId="5" borderId="4" xfId="2" applyNumberFormat="1" applyFont="1" applyFill="1" applyBorder="1">
      <alignment vertical="center"/>
      <protection locked="0"/>
    </xf>
    <xf numFmtId="175" fontId="3" fillId="5" borderId="4" xfId="4" applyNumberFormat="1" applyFont="1" applyFill="1" applyBorder="1" applyAlignment="1" applyProtection="1">
      <alignment vertical="center"/>
      <protection locked="0"/>
    </xf>
    <xf numFmtId="176" fontId="3" fillId="5" borderId="4" xfId="4" applyNumberFormat="1" applyFont="1" applyFill="1" applyBorder="1" applyAlignment="1" applyProtection="1">
      <alignment vertical="center"/>
      <protection locked="0"/>
    </xf>
    <xf numFmtId="176" fontId="3" fillId="5" borderId="4" xfId="2" applyNumberFormat="1" applyFont="1" applyFill="1" applyBorder="1">
      <alignment vertical="center"/>
      <protection locked="0"/>
    </xf>
    <xf numFmtId="0" fontId="28" fillId="0" borderId="0" xfId="0" applyFont="1"/>
    <xf numFmtId="0" fontId="1" fillId="0" borderId="22" xfId="0" applyFont="1" applyBorder="1"/>
    <xf numFmtId="0" fontId="1" fillId="0" borderId="4" xfId="0" applyFont="1" applyBorder="1"/>
    <xf numFmtId="0" fontId="1" fillId="0" borderId="23" xfId="0" quotePrefix="1" applyFont="1" applyBorder="1"/>
    <xf numFmtId="0" fontId="1" fillId="0" borderId="24" xfId="0" quotePrefix="1" applyFont="1" applyBorder="1"/>
    <xf numFmtId="0" fontId="1" fillId="0" borderId="24" xfId="0" applyFont="1" applyBorder="1"/>
    <xf numFmtId="14" fontId="0" fillId="0" borderId="17" xfId="0" applyNumberFormat="1" applyBorder="1"/>
    <xf numFmtId="14" fontId="0" fillId="0" borderId="18" xfId="0" applyNumberFormat="1" applyBorder="1"/>
    <xf numFmtId="3" fontId="0" fillId="0" borderId="0" xfId="0" applyNumberFormat="1"/>
    <xf numFmtId="3" fontId="0" fillId="0" borderId="9" xfId="0" applyNumberFormat="1" applyBorder="1"/>
    <xf numFmtId="0" fontId="1" fillId="0" borderId="9" xfId="0" applyFont="1" applyBorder="1"/>
    <xf numFmtId="14" fontId="0" fillId="0" borderId="25" xfId="0" applyNumberFormat="1" applyBorder="1"/>
    <xf numFmtId="14" fontId="0" fillId="0" borderId="9" xfId="0" applyNumberFormat="1" applyBorder="1"/>
    <xf numFmtId="3" fontId="1" fillId="0" borderId="4" xfId="0" applyNumberFormat="1" applyFont="1" applyBorder="1"/>
    <xf numFmtId="3" fontId="0" fillId="0" borderId="4" xfId="0" applyNumberFormat="1" applyBorder="1"/>
    <xf numFmtId="14" fontId="0" fillId="0" borderId="26" xfId="0" applyNumberFormat="1" applyBorder="1"/>
    <xf numFmtId="14" fontId="0" fillId="0" borderId="27" xfId="0" applyNumberFormat="1" applyBorder="1"/>
    <xf numFmtId="0" fontId="1" fillId="0" borderId="15" xfId="0" applyFont="1" applyBorder="1"/>
    <xf numFmtId="3" fontId="0" fillId="0" borderId="29" xfId="0" applyNumberFormat="1" applyBorder="1"/>
    <xf numFmtId="0" fontId="0" fillId="0" borderId="29" xfId="0" applyBorder="1"/>
    <xf numFmtId="0" fontId="1" fillId="0" borderId="18" xfId="0" applyFont="1" applyBorder="1"/>
    <xf numFmtId="0" fontId="1" fillId="0" borderId="30" xfId="0" applyFont="1" applyBorder="1"/>
    <xf numFmtId="0" fontId="1" fillId="0" borderId="31" xfId="0" applyFont="1" applyBorder="1"/>
    <xf numFmtId="0" fontId="1" fillId="0" borderId="32" xfId="0" quotePrefix="1" applyFont="1" applyBorder="1"/>
    <xf numFmtId="14" fontId="1" fillId="0" borderId="25" xfId="0" applyNumberFormat="1" applyFont="1" applyBorder="1"/>
    <xf numFmtId="3" fontId="1" fillId="0" borderId="9" xfId="0" applyNumberFormat="1" applyFont="1" applyBorder="1"/>
    <xf numFmtId="167" fontId="1" fillId="0" borderId="9" xfId="0" applyNumberFormat="1" applyFont="1" applyBorder="1"/>
    <xf numFmtId="177" fontId="1" fillId="0" borderId="9" xfId="0" applyNumberFormat="1" applyFont="1" applyBorder="1"/>
    <xf numFmtId="1" fontId="1" fillId="0" borderId="15" xfId="0" applyNumberFormat="1" applyFont="1" applyBorder="1"/>
    <xf numFmtId="0" fontId="1" fillId="0" borderId="31" xfId="0" applyFont="1" applyBorder="1" applyAlignment="1">
      <alignment horizontal="center"/>
    </xf>
    <xf numFmtId="167" fontId="1" fillId="0" borderId="4" xfId="0" applyNumberFormat="1" applyFont="1" applyBorder="1"/>
    <xf numFmtId="0" fontId="1" fillId="0" borderId="4" xfId="0" applyFont="1" applyBorder="1" applyAlignment="1">
      <alignment wrapText="1"/>
    </xf>
    <xf numFmtId="167" fontId="1" fillId="0" borderId="15" xfId="0" applyNumberFormat="1" applyFont="1" applyBorder="1"/>
    <xf numFmtId="0" fontId="1" fillId="0" borderId="33" xfId="0" applyFont="1" applyBorder="1" applyAlignment="1">
      <alignment horizontal="center"/>
    </xf>
    <xf numFmtId="178" fontId="0" fillId="0" borderId="29" xfId="0" applyNumberFormat="1" applyBorder="1"/>
    <xf numFmtId="0" fontId="0" fillId="0" borderId="34" xfId="0" applyBorder="1"/>
    <xf numFmtId="3" fontId="2" fillId="12" borderId="4" xfId="9" applyNumberFormat="1" applyFont="1" applyFill="1" applyBorder="1" applyAlignment="1">
      <alignment horizontal="right" indent="1"/>
    </xf>
    <xf numFmtId="0" fontId="2" fillId="6" borderId="4" xfId="8" applyFont="1" applyFill="1" applyBorder="1"/>
    <xf numFmtId="49" fontId="3" fillId="5" borderId="4" xfId="4" applyNumberFormat="1" applyFont="1" applyFill="1" applyBorder="1" applyAlignment="1" applyProtection="1">
      <alignment vertical="center"/>
      <protection locked="0"/>
    </xf>
    <xf numFmtId="49" fontId="3" fillId="5" borderId="4" xfId="2" applyNumberFormat="1" applyFont="1" applyFill="1" applyBorder="1">
      <alignment vertical="center"/>
      <protection locked="0"/>
    </xf>
    <xf numFmtId="49" fontId="1" fillId="5" borderId="4" xfId="2" applyNumberFormat="1" applyFill="1" applyBorder="1">
      <alignment vertical="center"/>
      <protection locked="0"/>
    </xf>
    <xf numFmtId="3" fontId="1" fillId="5" borderId="13" xfId="2" applyFont="1" applyFill="1" applyBorder="1" applyAlignment="1">
      <alignment vertical="center"/>
      <protection locked="0"/>
    </xf>
    <xf numFmtId="3" fontId="1" fillId="5" borderId="14" xfId="2" applyFont="1" applyFill="1" applyBorder="1" applyAlignment="1">
      <alignment vertical="center"/>
      <protection locked="0"/>
    </xf>
    <xf numFmtId="0" fontId="34" fillId="9" borderId="0" xfId="13" applyFont="1" applyFill="1" applyBorder="1">
      <alignment horizontal="left" vertical="center"/>
    </xf>
    <xf numFmtId="0" fontId="35" fillId="11" borderId="0" xfId="8" applyFont="1" applyFill="1" applyBorder="1"/>
    <xf numFmtId="0" fontId="35" fillId="6" borderId="0" xfId="8" applyFont="1" applyFill="1" applyBorder="1"/>
    <xf numFmtId="0" fontId="3" fillId="6" borderId="0" xfId="8" applyFont="1" applyFill="1"/>
    <xf numFmtId="0" fontId="5" fillId="6" borderId="0" xfId="8" applyFont="1" applyFill="1" applyBorder="1"/>
    <xf numFmtId="0" fontId="19" fillId="6" borderId="0" xfId="8" applyFont="1" applyFill="1" applyBorder="1"/>
    <xf numFmtId="3" fontId="2" fillId="6" borderId="6" xfId="1" applyFont="1" applyFill="1" applyBorder="1">
      <alignment vertical="center"/>
    </xf>
    <xf numFmtId="3" fontId="2" fillId="6" borderId="2" xfId="1" applyFont="1" applyFill="1" applyBorder="1">
      <alignment vertical="center"/>
    </xf>
    <xf numFmtId="0" fontId="5" fillId="11" borderId="2" xfId="8" applyFont="1" applyFill="1" applyBorder="1"/>
    <xf numFmtId="0" fontId="19" fillId="11" borderId="2" xfId="8" applyFont="1" applyFill="1" applyBorder="1"/>
    <xf numFmtId="0" fontId="2" fillId="6" borderId="2" xfId="8" applyFont="1" applyFill="1" applyBorder="1"/>
    <xf numFmtId="0" fontId="3" fillId="6" borderId="2" xfId="9" applyFont="1" applyFill="1" applyBorder="1"/>
    <xf numFmtId="0" fontId="3" fillId="6" borderId="2" xfId="8" applyFont="1" applyFill="1" applyBorder="1"/>
    <xf numFmtId="1" fontId="2" fillId="6" borderId="2" xfId="8" applyNumberFormat="1" applyFont="1" applyFill="1" applyBorder="1" applyAlignment="1">
      <alignment horizontal="left"/>
    </xf>
    <xf numFmtId="0" fontId="1" fillId="6" borderId="2" xfId="8" applyFill="1" applyBorder="1"/>
    <xf numFmtId="0" fontId="2" fillId="6" borderId="5" xfId="15" applyFont="1" applyFill="1" applyBorder="1">
      <alignment horizontal="left" vertical="center"/>
    </xf>
    <xf numFmtId="0" fontId="3" fillId="6" borderId="6" xfId="16" applyFont="1" applyFill="1" applyBorder="1">
      <alignment horizontal="left" vertical="center"/>
    </xf>
    <xf numFmtId="3" fontId="2" fillId="6" borderId="12" xfId="1" applyFont="1" applyFill="1" applyBorder="1">
      <alignment vertical="center"/>
    </xf>
    <xf numFmtId="0" fontId="3" fillId="6" borderId="7" xfId="15" applyFont="1" applyFill="1" applyBorder="1">
      <alignment horizontal="left" vertical="center"/>
    </xf>
    <xf numFmtId="3" fontId="2" fillId="6" borderId="3" xfId="1" applyFont="1" applyFill="1" applyBorder="1">
      <alignment vertical="center"/>
    </xf>
    <xf numFmtId="0" fontId="3" fillId="6" borderId="7" xfId="15" applyFont="1" applyFill="1" applyBorder="1" applyAlignment="1">
      <alignment horizontal="left" vertical="top"/>
    </xf>
    <xf numFmtId="0" fontId="3" fillId="6" borderId="7" xfId="0" applyFont="1" applyFill="1" applyBorder="1"/>
    <xf numFmtId="3" fontId="3" fillId="6" borderId="0" xfId="1" applyFont="1" applyFill="1" applyBorder="1" applyAlignment="1">
      <alignment vertical="center" wrapText="1"/>
    </xf>
    <xf numFmtId="3" fontId="3" fillId="6" borderId="3" xfId="1" applyFont="1" applyFill="1" applyBorder="1" applyAlignment="1">
      <alignment vertical="center" wrapText="1"/>
    </xf>
    <xf numFmtId="3" fontId="2" fillId="6" borderId="0" xfId="1" applyFont="1" applyFill="1" applyBorder="1" applyAlignment="1">
      <alignment vertical="center"/>
    </xf>
    <xf numFmtId="0" fontId="2" fillId="6" borderId="5" xfId="15" applyFont="1" applyFill="1" applyBorder="1" applyAlignment="1">
      <alignment horizontal="left" vertical="top"/>
    </xf>
    <xf numFmtId="0" fontId="3" fillId="6" borderId="6" xfId="15" applyFont="1" applyFill="1" applyBorder="1">
      <alignment horizontal="left" vertical="center"/>
    </xf>
    <xf numFmtId="0" fontId="3" fillId="5" borderId="0" xfId="16" applyFont="1" applyFill="1" applyBorder="1">
      <alignment horizontal="left" vertical="center"/>
    </xf>
    <xf numFmtId="3" fontId="2" fillId="5" borderId="0" xfId="1" applyFont="1" applyFill="1" applyBorder="1">
      <alignment vertical="center"/>
    </xf>
    <xf numFmtId="0" fontId="3" fillId="5" borderId="0" xfId="0" applyFont="1" applyFill="1" applyBorder="1"/>
    <xf numFmtId="0" fontId="3" fillId="5" borderId="0" xfId="15" applyFont="1" applyFill="1" applyBorder="1" applyAlignment="1">
      <alignment vertical="center" wrapText="1"/>
    </xf>
    <xf numFmtId="0" fontId="3" fillId="5" borderId="7" xfId="15" applyFont="1" applyFill="1" applyBorder="1">
      <alignment horizontal="left" vertical="center"/>
    </xf>
    <xf numFmtId="3" fontId="2" fillId="5" borderId="3" xfId="1" applyFont="1" applyFill="1" applyBorder="1">
      <alignment vertical="center"/>
    </xf>
    <xf numFmtId="0" fontId="2" fillId="5" borderId="7" xfId="15" applyFont="1" applyFill="1" applyBorder="1">
      <alignment horizontal="left" vertical="center"/>
    </xf>
    <xf numFmtId="0" fontId="0" fillId="5" borderId="7" xfId="0" applyFill="1" applyBorder="1"/>
    <xf numFmtId="0" fontId="3" fillId="5" borderId="7" xfId="15" applyFont="1" applyFill="1" applyBorder="1" applyAlignment="1">
      <alignment vertical="center" wrapText="1"/>
    </xf>
    <xf numFmtId="0" fontId="20" fillId="5" borderId="8" xfId="0" applyFont="1" applyFill="1" applyBorder="1"/>
    <xf numFmtId="0" fontId="3" fillId="5" borderId="2" xfId="16" applyFont="1" applyFill="1" applyBorder="1">
      <alignment horizontal="left" vertical="center"/>
    </xf>
    <xf numFmtId="3" fontId="2" fillId="5" borderId="2" xfId="1" applyFont="1" applyFill="1" applyBorder="1">
      <alignment vertical="center"/>
    </xf>
    <xf numFmtId="3" fontId="2" fillId="5" borderId="10" xfId="1" applyFont="1" applyFill="1" applyBorder="1">
      <alignment vertical="center"/>
    </xf>
    <xf numFmtId="0" fontId="10" fillId="0" borderId="0" xfId="8" applyFont="1" applyProtection="1">
      <protection locked="0"/>
    </xf>
    <xf numFmtId="0" fontId="2" fillId="6" borderId="0" xfId="9" applyFont="1" applyFill="1" applyBorder="1" applyAlignment="1" applyProtection="1">
      <alignment horizontal="center"/>
      <protection locked="0"/>
    </xf>
    <xf numFmtId="0" fontId="3" fillId="5" borderId="0" xfId="8" applyFont="1" applyFill="1" applyAlignment="1" applyProtection="1">
      <alignment vertical="center"/>
      <protection locked="0"/>
    </xf>
    <xf numFmtId="171" fontId="18" fillId="13" borderId="4" xfId="13" applyNumberFormat="1" applyFont="1" applyFill="1" applyBorder="1" applyAlignment="1">
      <alignment horizontal="center" vertical="center"/>
    </xf>
    <xf numFmtId="0" fontId="3" fillId="6" borderId="0" xfId="15" applyFont="1" applyFill="1" applyBorder="1" applyAlignment="1">
      <alignment horizontal="left" vertical="center" wrapText="1"/>
    </xf>
    <xf numFmtId="3" fontId="3" fillId="6" borderId="0" xfId="1" applyFont="1" applyFill="1" applyBorder="1" applyAlignment="1">
      <alignment horizontal="right" vertical="center"/>
    </xf>
    <xf numFmtId="3" fontId="3" fillId="6" borderId="3" xfId="1" applyFont="1" applyFill="1" applyBorder="1" applyAlignment="1">
      <alignment horizontal="right" vertical="center"/>
    </xf>
    <xf numFmtId="0" fontId="3" fillId="6" borderId="0" xfId="15" applyFont="1" applyFill="1" applyBorder="1" applyAlignment="1">
      <alignment vertical="center" wrapText="1"/>
    </xf>
    <xf numFmtId="0" fontId="3" fillId="6" borderId="3" xfId="15" applyFont="1" applyFill="1" applyBorder="1" applyAlignment="1">
      <alignment vertical="center" wrapText="1"/>
    </xf>
    <xf numFmtId="0" fontId="3" fillId="5" borderId="3" xfId="15" applyFont="1" applyFill="1" applyBorder="1" applyAlignment="1">
      <alignment vertical="center" wrapText="1"/>
    </xf>
    <xf numFmtId="0" fontId="3" fillId="6" borderId="7" xfId="15" applyFont="1" applyFill="1" applyBorder="1" applyAlignment="1">
      <alignment vertical="center"/>
    </xf>
    <xf numFmtId="0" fontId="3" fillId="5" borderId="0" xfId="15" applyFont="1" applyFill="1" applyBorder="1" applyAlignment="1">
      <alignment horizontal="left" vertical="center" wrapText="1"/>
    </xf>
    <xf numFmtId="0" fontId="3" fillId="6" borderId="6" xfId="0" applyFont="1" applyFill="1" applyBorder="1"/>
    <xf numFmtId="0" fontId="3" fillId="5" borderId="3" xfId="15" applyFont="1" applyFill="1" applyBorder="1" applyAlignment="1">
      <alignment horizontal="left" vertical="center" wrapText="1"/>
    </xf>
    <xf numFmtId="0" fontId="3" fillId="6" borderId="8" xfId="15" applyFont="1" applyFill="1" applyBorder="1">
      <alignment horizontal="left" vertical="center"/>
    </xf>
    <xf numFmtId="0" fontId="3" fillId="6" borderId="2" xfId="0" applyFont="1" applyFill="1" applyBorder="1"/>
    <xf numFmtId="3" fontId="2" fillId="6" borderId="10" xfId="1" applyFont="1" applyFill="1" applyBorder="1">
      <alignment vertical="center"/>
    </xf>
    <xf numFmtId="0" fontId="3" fillId="5" borderId="4" xfId="2" applyNumberFormat="1" applyFont="1" applyFill="1" applyBorder="1">
      <alignment vertical="center"/>
      <protection locked="0"/>
    </xf>
    <xf numFmtId="14" fontId="1" fillId="5" borderId="4" xfId="2" applyNumberFormat="1" applyFont="1" applyFill="1" applyBorder="1" applyAlignment="1">
      <alignment horizontal="left" vertical="center"/>
      <protection locked="0"/>
    </xf>
    <xf numFmtId="3" fontId="1" fillId="5" borderId="4" xfId="2" applyFont="1" applyFill="1" applyBorder="1" applyAlignment="1">
      <alignment horizontal="left" vertical="center"/>
      <protection locked="0"/>
    </xf>
    <xf numFmtId="3" fontId="1" fillId="5" borderId="4" xfId="2" applyFont="1" applyFill="1" applyBorder="1" applyAlignment="1">
      <alignment horizontal="center" vertical="center"/>
      <protection locked="0"/>
    </xf>
    <xf numFmtId="0" fontId="32" fillId="5" borderId="0" xfId="5" applyFont="1" applyFill="1" applyBorder="1" applyAlignment="1" applyProtection="1">
      <alignment horizontal="right"/>
    </xf>
    <xf numFmtId="3" fontId="1" fillId="5" borderId="13" xfId="2" applyFont="1" applyFill="1" applyBorder="1" applyAlignment="1">
      <alignment horizontal="left" vertical="center"/>
      <protection locked="0"/>
    </xf>
    <xf numFmtId="3" fontId="1" fillId="5" borderId="14" xfId="2" applyFont="1" applyFill="1" applyBorder="1" applyAlignment="1">
      <alignment horizontal="left" vertical="center"/>
      <protection locked="0"/>
    </xf>
    <xf numFmtId="3" fontId="1" fillId="5" borderId="11" xfId="2" applyFont="1" applyFill="1" applyBorder="1" applyAlignment="1">
      <alignment horizontal="left" vertical="center"/>
      <protection locked="0"/>
    </xf>
    <xf numFmtId="0" fontId="10" fillId="5" borderId="0" xfId="0" applyFont="1" applyFill="1" applyAlignment="1">
      <alignment horizontal="left" wrapText="1"/>
    </xf>
    <xf numFmtId="3" fontId="3" fillId="6" borderId="7" xfId="1" applyFont="1" applyFill="1" applyBorder="1" applyAlignment="1">
      <alignment horizontal="left" vertical="center" wrapText="1"/>
    </xf>
    <xf numFmtId="3" fontId="3" fillId="6" borderId="0" xfId="1" applyFont="1" applyFill="1" applyBorder="1" applyAlignment="1">
      <alignment horizontal="left" vertical="center" wrapText="1"/>
    </xf>
    <xf numFmtId="3" fontId="3" fillId="6" borderId="3" xfId="1" applyFont="1" applyFill="1" applyBorder="1" applyAlignment="1">
      <alignment horizontal="left" vertical="center" wrapText="1"/>
    </xf>
    <xf numFmtId="3" fontId="3" fillId="6" borderId="8" xfId="1" applyFont="1" applyFill="1" applyBorder="1" applyAlignment="1">
      <alignment horizontal="left" vertical="center" wrapText="1"/>
    </xf>
    <xf numFmtId="3" fontId="3" fillId="6" borderId="2" xfId="1" applyFont="1" applyFill="1" applyBorder="1" applyAlignment="1">
      <alignment horizontal="left" vertical="center" wrapText="1"/>
    </xf>
    <xf numFmtId="3" fontId="3" fillId="6" borderId="10" xfId="1" applyFont="1" applyFill="1" applyBorder="1" applyAlignment="1">
      <alignment horizontal="left" vertical="center" wrapText="1"/>
    </xf>
    <xf numFmtId="3" fontId="2" fillId="6" borderId="6" xfId="1" applyFont="1" applyFill="1" applyBorder="1" applyAlignment="1">
      <alignment vertical="center" wrapText="1"/>
    </xf>
    <xf numFmtId="3" fontId="2" fillId="6" borderId="0" xfId="1" applyFont="1" applyFill="1" applyBorder="1" applyAlignment="1">
      <alignment vertical="center" wrapText="1"/>
    </xf>
    <xf numFmtId="0" fontId="3" fillId="6" borderId="7" xfId="15" applyFont="1" applyFill="1" applyBorder="1" applyAlignment="1">
      <alignment horizontal="left" vertical="center" wrapText="1"/>
    </xf>
    <xf numFmtId="0" fontId="3" fillId="6" borderId="0" xfId="15" applyFont="1" applyFill="1" applyBorder="1" applyAlignment="1">
      <alignment horizontal="left" vertical="center" wrapText="1"/>
    </xf>
    <xf numFmtId="0" fontId="3" fillId="6" borderId="3" xfId="15" applyFont="1" applyFill="1" applyBorder="1" applyAlignment="1">
      <alignment horizontal="left" vertical="center" wrapText="1"/>
    </xf>
    <xf numFmtId="0" fontId="3" fillId="6" borderId="8" xfId="15" applyFont="1" applyFill="1" applyBorder="1" applyAlignment="1">
      <alignment horizontal="left" vertical="center" wrapText="1"/>
    </xf>
    <xf numFmtId="0" fontId="3" fillId="6" borderId="2" xfId="15" applyFont="1" applyFill="1" applyBorder="1" applyAlignment="1">
      <alignment horizontal="left" vertical="center" wrapText="1"/>
    </xf>
    <xf numFmtId="0" fontId="3" fillId="6" borderId="10" xfId="15" applyFont="1" applyFill="1" applyBorder="1" applyAlignment="1">
      <alignment horizontal="left" vertical="center" wrapText="1"/>
    </xf>
    <xf numFmtId="0" fontId="2" fillId="5" borderId="5" xfId="15" applyFont="1" applyFill="1" applyBorder="1" applyAlignment="1">
      <alignment horizontal="left" vertical="center" wrapText="1"/>
    </xf>
    <xf numFmtId="0" fontId="2" fillId="5" borderId="6" xfId="15" applyFont="1" applyFill="1" applyBorder="1" applyAlignment="1">
      <alignment horizontal="left" vertical="center" wrapText="1"/>
    </xf>
    <xf numFmtId="0" fontId="2" fillId="5" borderId="12" xfId="15" applyFont="1" applyFill="1" applyBorder="1" applyAlignment="1">
      <alignment horizontal="left" vertical="center" wrapText="1"/>
    </xf>
    <xf numFmtId="0" fontId="10" fillId="5" borderId="6" xfId="0" applyFont="1" applyFill="1" applyBorder="1" applyAlignment="1">
      <alignment horizontal="left" wrapText="1"/>
    </xf>
    <xf numFmtId="0" fontId="10" fillId="5" borderId="0" xfId="0" applyFont="1" applyFill="1" applyBorder="1" applyAlignment="1">
      <alignment horizontal="left" wrapText="1"/>
    </xf>
    <xf numFmtId="3" fontId="3" fillId="5" borderId="0" xfId="1" applyFont="1" applyFill="1" applyBorder="1" applyAlignment="1">
      <alignment horizontal="left" vertical="center" wrapText="1"/>
    </xf>
    <xf numFmtId="3" fontId="3" fillId="5" borderId="3" xfId="1" applyFont="1" applyFill="1" applyBorder="1" applyAlignment="1">
      <alignment horizontal="left" vertical="center" wrapText="1"/>
    </xf>
    <xf numFmtId="3" fontId="2" fillId="6" borderId="6" xfId="1" applyFont="1" applyFill="1" applyBorder="1" applyAlignment="1">
      <alignment horizontal="left" vertical="center" wrapText="1"/>
    </xf>
    <xf numFmtId="3" fontId="2" fillId="6" borderId="0" xfId="1" applyFont="1" applyFill="1" applyBorder="1" applyAlignment="1">
      <alignment horizontal="left" vertical="center" wrapText="1"/>
    </xf>
    <xf numFmtId="0" fontId="22" fillId="9" borderId="0" xfId="13" applyFont="1" applyFill="1" applyBorder="1" applyAlignment="1">
      <alignment horizontal="right" vertical="center"/>
    </xf>
    <xf numFmtId="0" fontId="2" fillId="6" borderId="8" xfId="8" applyFont="1" applyFill="1" applyBorder="1" applyAlignment="1">
      <alignment horizontal="right"/>
    </xf>
    <xf numFmtId="0" fontId="2" fillId="6" borderId="2" xfId="8" applyFont="1" applyFill="1" applyBorder="1" applyAlignment="1">
      <alignment horizontal="right"/>
    </xf>
    <xf numFmtId="0" fontId="2" fillId="6" borderId="10" xfId="8" applyFont="1" applyFill="1" applyBorder="1" applyAlignment="1">
      <alignment horizontal="right"/>
    </xf>
    <xf numFmtId="0" fontId="1" fillId="0" borderId="17" xfId="0" applyFont="1" applyBorder="1" applyAlignment="1">
      <alignment horizontal="center"/>
    </xf>
    <xf numFmtId="0" fontId="0" fillId="0" borderId="18" xfId="0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0" fillId="0" borderId="29" xfId="0" applyBorder="1" applyAlignment="1">
      <alignment horizontal="center"/>
    </xf>
  </cellXfs>
  <cellStyles count="17">
    <cellStyle name="Ausfeld_0" xfId="1" xr:uid="{00000000-0005-0000-0000-000000000000}"/>
    <cellStyle name="Einfeld_0" xfId="2" xr:uid="{00000000-0005-0000-0000-000001000000}"/>
    <cellStyle name="Einfeld_0,0" xfId="3" xr:uid="{00000000-0005-0000-0000-000002000000}"/>
    <cellStyle name="Komma 2" xfId="4" xr:uid="{00000000-0005-0000-0000-000003000000}"/>
    <cellStyle name="Link" xfId="5" builtinId="8"/>
    <cellStyle name="Prozent 2" xfId="6" xr:uid="{00000000-0005-0000-0000-000005000000}"/>
    <cellStyle name="Spalte_fett" xfId="7" xr:uid="{00000000-0005-0000-0000-000006000000}"/>
    <cellStyle name="Standard" xfId="0" builtinId="0"/>
    <cellStyle name="Standard 2" xfId="8" xr:uid="{00000000-0005-0000-0000-000008000000}"/>
    <cellStyle name="Standard 2 2" xfId="9" xr:uid="{00000000-0005-0000-0000-000009000000}"/>
    <cellStyle name="Standard 2 3" xfId="10" xr:uid="{00000000-0005-0000-0000-00000A000000}"/>
    <cellStyle name="Standard 3" xfId="11" xr:uid="{00000000-0005-0000-0000-00000B000000}"/>
    <cellStyle name="Standard 4" xfId="12" xr:uid="{00000000-0005-0000-0000-00000C000000}"/>
    <cellStyle name="Über_Form" xfId="13" xr:uid="{00000000-0005-0000-0000-00000D000000}"/>
    <cellStyle name="Über_Teil" xfId="14" xr:uid="{00000000-0005-0000-0000-00000E000000}"/>
    <cellStyle name="Zeile_fett" xfId="15" xr:uid="{00000000-0005-0000-0000-00000F000000}"/>
    <cellStyle name="Zeile_normal" xfId="16" xr:uid="{00000000-0005-0000-0000-000010000000}"/>
  </cellStyles>
  <dxfs count="4"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Transmissionsverluste</a:t>
            </a:r>
          </a:p>
        </c:rich>
      </c:tx>
      <c:layout>
        <c:manualLayout>
          <c:xMode val="edge"/>
          <c:yMode val="edge"/>
          <c:x val="0.31698774080560432"/>
          <c:y val="0"/>
        </c:manualLayout>
      </c:layout>
      <c:overlay val="0"/>
      <c:spPr>
        <a:noFill/>
        <a:ln w="25400">
          <a:noFill/>
        </a:ln>
      </c:spPr>
    </c:title>
    <c:autoTitleDeleted val="0"/>
    <c:view3D>
      <c:rotX val="25"/>
      <c:hPercent val="500"/>
      <c:rotY val="3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sideWall>
    <c:back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backWall>
    <c:plotArea>
      <c:layout>
        <c:manualLayout>
          <c:layoutTarget val="inner"/>
          <c:xMode val="edge"/>
          <c:yMode val="edge"/>
          <c:x val="2.4518388791593692E-2"/>
          <c:y val="0"/>
          <c:w val="0.94921190893169871"/>
          <c:h val="0"/>
        </c:manualLayout>
      </c:layout>
      <c:bar3DChart>
        <c:barDir val="bar"/>
        <c:grouping val="stacked"/>
        <c:varyColors val="0"/>
        <c:ser>
          <c:idx val="0"/>
          <c:order val="0"/>
          <c:spPr>
            <a:pattFill prst="pct20">
              <a:fgClr>
                <a:srgbClr val="000000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'1. Nutzung'!$C$14:$C$15</c:f>
              <c:numCache>
                <c:formatCode>General</c:formatCode>
                <c:ptCount val="2"/>
              </c:numCache>
            </c:numRef>
          </c:cat>
          <c:val>
            <c:numRef>
              <c:f>'1. Nutzung'!$J$13:$J$14</c:f>
              <c:numCache>
                <c:formatCode>#,##0</c:formatCode>
                <c:ptCount val="2"/>
              </c:numCache>
            </c:numRef>
          </c:val>
          <c:extLst>
            <c:ext xmlns:c16="http://schemas.microsoft.com/office/drawing/2014/chart" uri="{C3380CC4-5D6E-409C-BE32-E72D297353CC}">
              <c16:uniqueId val="{00000000-6AF7-4D0A-A6C9-C2E7A18C3B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3"/>
        <c:gapDepth val="0"/>
        <c:shape val="box"/>
        <c:axId val="574104160"/>
        <c:axId val="1"/>
        <c:axId val="0"/>
      </c:bar3DChart>
      <c:catAx>
        <c:axId val="57410416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"/>
        <c:crosses val="autoZero"/>
        <c:auto val="0"/>
        <c:lblAlgn val="ctr"/>
        <c:lblOffset val="100"/>
        <c:tickLblSkip val="2"/>
        <c:tickMarkSkip val="1"/>
        <c:noMultiLvlLbl val="0"/>
      </c:catAx>
      <c:valAx>
        <c:axId val="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de-DE"/>
                  <a:t>[kWh/m²a*]</a:t>
                </a:r>
              </a:p>
            </c:rich>
          </c:tx>
          <c:layout>
            <c:manualLayout>
              <c:xMode val="edge"/>
              <c:yMode val="edge"/>
              <c:x val="0.5569176882661997"/>
              <c:y val="0"/>
            </c:manualLayout>
          </c:layout>
          <c:overlay val="0"/>
          <c:spPr>
            <a:noFill/>
            <a:ln w="25400">
              <a:noFill/>
            </a:ln>
          </c:spPr>
        </c:title>
        <c:numFmt formatCode="#,##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574104160"/>
        <c:crosses val="autoZero"/>
        <c:crossBetween val="between"/>
      </c:valAx>
      <c:spPr>
        <a:noFill/>
        <a:ln w="25400">
          <a:noFill/>
        </a:ln>
      </c:spPr>
    </c:plotArea>
    <c:plotVisOnly val="0"/>
    <c:dispBlanksAs val="gap"/>
    <c:showDLblsOverMax val="0"/>
  </c:chart>
  <c:spPr>
    <a:solidFill>
      <a:srgbClr val="FFFFFF"/>
    </a:solidFill>
    <a:ln w="12700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>
      <c:oddHeader>&amp;N</c:oddHeader>
      <c:oddFooter>Seite &amp;S</c:oddFooter>
    </c:headerFooter>
    <c:pageMargins b="0.98425196899999967" l="0.78740157499999996" r="0.78740157499999996" t="0.98425196899999967" header="0.51181102300000003" footer="0.51181102300000003"/>
    <c:pageSetup paperSize="9" orientation="portrait" horizontalDpi="-4" verticalDpi="-4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Wärmeverluste</a:t>
            </a:r>
          </a:p>
        </c:rich>
      </c:tx>
      <c:layout>
        <c:manualLayout>
          <c:xMode val="edge"/>
          <c:yMode val="edge"/>
          <c:x val="0.27522935779816515"/>
          <c:y val="0"/>
        </c:manualLayout>
      </c:layout>
      <c:overlay val="0"/>
      <c:spPr>
        <a:noFill/>
        <a:ln w="25400">
          <a:noFill/>
        </a:ln>
      </c:spPr>
    </c:title>
    <c:autoTitleDeleted val="0"/>
    <c:view3D>
      <c:rotX val="25"/>
      <c:hPercent val="5"/>
      <c:rotY val="3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sideWall>
    <c:back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backWall>
    <c:plotArea>
      <c:layout>
        <c:manualLayout>
          <c:layoutTarget val="inner"/>
          <c:xMode val="edge"/>
          <c:yMode val="edge"/>
          <c:x val="0.10091743119266053"/>
          <c:y val="0"/>
          <c:w val="0.85321100917431192"/>
          <c:h val="0"/>
        </c:manualLayout>
      </c:layout>
      <c:bar3DChart>
        <c:barDir val="col"/>
        <c:grouping val="stacked"/>
        <c:varyColors val="0"/>
        <c:ser>
          <c:idx val="0"/>
          <c:order val="0"/>
          <c:spPr>
            <a:solidFill>
              <a:srgbClr val="C0C0C0"/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F50C-40DB-95DA-87AAE1B525E1}"/>
            </c:ext>
          </c:extLst>
        </c:ser>
        <c:ser>
          <c:idx val="1"/>
          <c:order val="1"/>
          <c:spPr>
            <a:pattFill prst="pct20">
              <a:fgClr>
                <a:srgbClr val="0000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1-F50C-40DB-95DA-87AAE1B525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3"/>
        <c:gapDepth val="0"/>
        <c:shape val="box"/>
        <c:axId val="574618832"/>
        <c:axId val="1"/>
        <c:axId val="0"/>
      </c:bar3DChart>
      <c:catAx>
        <c:axId val="574618832"/>
        <c:scaling>
          <c:orientation val="minMax"/>
        </c:scaling>
        <c:delete val="0"/>
        <c:axPos val="b"/>
        <c:majorTickMark val="out"/>
        <c:minorTickMark val="none"/>
        <c:tickLblPos val="none"/>
        <c:spPr>
          <a:ln w="3175">
            <a:solidFill>
              <a:srgbClr val="000000"/>
            </a:solidFill>
            <a:prstDash val="solid"/>
          </a:ln>
        </c:spPr>
        <c:crossAx val="1"/>
        <c:crosses val="autoZero"/>
        <c:auto val="0"/>
        <c:lblAlgn val="ctr"/>
        <c:lblOffset val="100"/>
        <c:tickMarkSkip val="1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de-DE"/>
                  <a:t>[kWh/m²a*]</a:t>
                </a:r>
              </a:p>
            </c:rich>
          </c:tx>
          <c:layout>
            <c:manualLayout>
              <c:xMode val="edge"/>
              <c:yMode val="edge"/>
              <c:x val="0.19571865443425079"/>
              <c:y val="0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574618832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5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0"/>
    <c:dispBlanksAs val="gap"/>
    <c:showDLblsOverMax val="0"/>
  </c:chart>
  <c:spPr>
    <a:solidFill>
      <a:srgbClr val="FFFFFF"/>
    </a:solidFill>
    <a:ln w="12700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>
      <c:oddHeader>&amp;N</c:oddHeader>
      <c:oddFooter>Seite &amp;S</c:oddFooter>
    </c:headerFooter>
    <c:pageMargins b="0.98425196899999967" l="0.78740157499999996" r="0.78740157499999996" t="0.98425196899999967" header="0.51181102300000003" footer="0.51181102300000003"/>
    <c:pageSetup paperSize="9" orientation="portrait" horizontalDpi="360" verticalDpi="180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Heizwärmebedarf</a:t>
            </a:r>
          </a:p>
        </c:rich>
      </c:tx>
      <c:layout>
        <c:manualLayout>
          <c:xMode val="edge"/>
          <c:yMode val="edge"/>
          <c:x val="0.18852459016393441"/>
          <c:y val="0"/>
        </c:manualLayout>
      </c:layout>
      <c:overlay val="0"/>
      <c:spPr>
        <a:noFill/>
        <a:ln w="25400">
          <a:noFill/>
        </a:ln>
      </c:spPr>
    </c:title>
    <c:autoTitleDeleted val="0"/>
    <c:view3D>
      <c:rotX val="25"/>
      <c:hPercent val="6"/>
      <c:rotY val="3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sideWall>
    <c:back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backWall>
    <c:plotArea>
      <c:layout>
        <c:manualLayout>
          <c:layoutTarget val="inner"/>
          <c:xMode val="edge"/>
          <c:yMode val="edge"/>
          <c:x val="0.1352459016393443"/>
          <c:y val="0"/>
          <c:w val="0.80327868852459039"/>
          <c:h val="0"/>
        </c:manualLayout>
      </c:layout>
      <c:bar3DChart>
        <c:barDir val="col"/>
        <c:grouping val="stacked"/>
        <c:varyColors val="0"/>
        <c:ser>
          <c:idx val="0"/>
          <c:order val="0"/>
          <c:spPr>
            <a:solidFill>
              <a:srgbClr val="C0C0C0"/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3034-40DD-B3FD-FFE588753B79}"/>
            </c:ext>
          </c:extLst>
        </c:ser>
        <c:ser>
          <c:idx val="1"/>
          <c:order val="1"/>
          <c:spPr>
            <a:pattFill prst="pct20">
              <a:fgClr>
                <a:srgbClr val="0000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1-3034-40DD-B3FD-FFE588753B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3"/>
        <c:gapDepth val="0"/>
        <c:shape val="box"/>
        <c:axId val="574624592"/>
        <c:axId val="1"/>
        <c:axId val="0"/>
      </c:bar3DChart>
      <c:catAx>
        <c:axId val="574624592"/>
        <c:scaling>
          <c:orientation val="minMax"/>
        </c:scaling>
        <c:delete val="0"/>
        <c:axPos val="b"/>
        <c:majorTickMark val="out"/>
        <c:minorTickMark val="none"/>
        <c:tickLblPos val="none"/>
        <c:spPr>
          <a:ln w="3175">
            <a:solidFill>
              <a:srgbClr val="000000"/>
            </a:solidFill>
            <a:prstDash val="solid"/>
          </a:ln>
        </c:spPr>
        <c:crossAx val="1"/>
        <c:crosses val="autoZero"/>
        <c:auto val="0"/>
        <c:lblAlgn val="ctr"/>
        <c:lblOffset val="100"/>
        <c:tickMarkSkip val="1"/>
        <c:noMultiLvlLbl val="0"/>
      </c:catAx>
      <c:valAx>
        <c:axId val="1"/>
        <c:scaling>
          <c:orientation val="minMax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de-DE"/>
                  <a:t>[kWh/m²a*]</a:t>
                </a:r>
              </a:p>
            </c:rich>
          </c:tx>
          <c:layout>
            <c:manualLayout>
              <c:xMode val="edge"/>
              <c:yMode val="edge"/>
              <c:x val="9.0163934426229511E-2"/>
              <c:y val="0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574624592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5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0"/>
    <c:dispBlanksAs val="gap"/>
    <c:showDLblsOverMax val="0"/>
  </c:chart>
  <c:spPr>
    <a:solidFill>
      <a:srgbClr val="FFFFFF"/>
    </a:solidFill>
    <a:ln w="12700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>
      <c:oddHeader>&amp;N</c:oddHeader>
      <c:oddFooter>Seite &amp;S</c:oddFooter>
    </c:headerFooter>
    <c:pageMargins b="0.98425196899999967" l="0.78740157499999996" r="0.78740157499999996" t="0.98425196899999967" header="0.51181102300000003" footer="0.5118110230000000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Wärmegewinne</a:t>
            </a:r>
          </a:p>
        </c:rich>
      </c:tx>
      <c:layout>
        <c:manualLayout>
          <c:xMode val="edge"/>
          <c:yMode val="edge"/>
          <c:x val="0.3782837127845885"/>
          <c:y val="0"/>
        </c:manualLayout>
      </c:layout>
      <c:overlay val="0"/>
      <c:spPr>
        <a:noFill/>
        <a:ln w="25400">
          <a:noFill/>
        </a:ln>
      </c:spPr>
    </c:title>
    <c:autoTitleDeleted val="0"/>
    <c:view3D>
      <c:rotX val="25"/>
      <c:hPercent val="500"/>
      <c:rotY val="3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sideWall>
    <c:back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backWall>
    <c:plotArea>
      <c:layout>
        <c:manualLayout>
          <c:layoutTarget val="inner"/>
          <c:xMode val="edge"/>
          <c:yMode val="edge"/>
          <c:x val="2.4518388791593692E-2"/>
          <c:y val="0"/>
          <c:w val="0.94921190893169871"/>
          <c:h val="0"/>
        </c:manualLayout>
      </c:layout>
      <c:bar3DChart>
        <c:barDir val="bar"/>
        <c:grouping val="stacked"/>
        <c:varyColors val="0"/>
        <c:ser>
          <c:idx val="0"/>
          <c:order val="0"/>
          <c:spPr>
            <a:pattFill prst="pct20">
              <a:fgClr>
                <a:srgbClr val="000000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16A5-4B4A-920D-E8FC9FE0FE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3"/>
        <c:gapDepth val="0"/>
        <c:shape val="box"/>
        <c:axId val="574618472"/>
        <c:axId val="1"/>
        <c:axId val="0"/>
      </c:bar3DChart>
      <c:catAx>
        <c:axId val="57461847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de-DE"/>
                  <a:t>[kWh/m²a*]</a:t>
                </a:r>
              </a:p>
            </c:rich>
          </c:tx>
          <c:layout>
            <c:manualLayout>
              <c:xMode val="edge"/>
              <c:yMode val="edge"/>
              <c:x val="0.5253940455341507"/>
              <c:y val="0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574618472"/>
        <c:crosses val="autoZero"/>
        <c:crossBetween val="between"/>
      </c:valAx>
      <c:spPr>
        <a:noFill/>
        <a:ln w="25400">
          <a:noFill/>
        </a:ln>
      </c:spPr>
    </c:plotArea>
    <c:plotVisOnly val="0"/>
    <c:dispBlanksAs val="gap"/>
    <c:showDLblsOverMax val="0"/>
  </c:chart>
  <c:spPr>
    <a:solidFill>
      <a:srgbClr val="FFFFFF"/>
    </a:solidFill>
    <a:ln w="12700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>
      <c:oddHeader>&amp;N</c:oddHeader>
      <c:oddFooter>Seite &amp;S</c:oddFooter>
    </c:headerFooter>
    <c:pageMargins b="0.98425196899999967" l="0.78740157499999996" r="0.78740157499999996" t="0.98425196899999967" header="0.51181102300000003" footer="0.51181102300000003"/>
    <c:pageSetup paperSize="9" orientation="portrait" horizontalDpi="-4" verticalDpi="-4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Transmissionsverluste</a:t>
            </a:r>
          </a:p>
        </c:rich>
      </c:tx>
      <c:layout>
        <c:manualLayout>
          <c:xMode val="edge"/>
          <c:yMode val="edge"/>
          <c:x val="0.31634446397188065"/>
          <c:y val="0"/>
        </c:manualLayout>
      </c:layout>
      <c:overlay val="0"/>
      <c:spPr>
        <a:noFill/>
        <a:ln w="25400">
          <a:noFill/>
        </a:ln>
      </c:spPr>
    </c:title>
    <c:autoTitleDeleted val="0"/>
    <c:view3D>
      <c:rotX val="25"/>
      <c:hPercent val="500"/>
      <c:rotY val="3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sideWall>
    <c:back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backWall>
    <c:plotArea>
      <c:layout>
        <c:manualLayout>
          <c:layoutTarget val="inner"/>
          <c:xMode val="edge"/>
          <c:yMode val="edge"/>
          <c:x val="2.4604569420035152E-2"/>
          <c:y val="0"/>
          <c:w val="0.9490333919156414"/>
          <c:h val="0"/>
        </c:manualLayout>
      </c:layout>
      <c:bar3DChart>
        <c:barDir val="bar"/>
        <c:grouping val="stacked"/>
        <c:varyColors val="0"/>
        <c:ser>
          <c:idx val="0"/>
          <c:order val="0"/>
          <c:spPr>
            <a:pattFill prst="pct20">
              <a:fgClr>
                <a:srgbClr val="000000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6DCB-4EA9-94ED-D2B8408F91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3"/>
        <c:gapDepth val="0"/>
        <c:shape val="box"/>
        <c:axId val="574623512"/>
        <c:axId val="1"/>
        <c:axId val="0"/>
      </c:bar3DChart>
      <c:catAx>
        <c:axId val="57462351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"/>
        <c:crosses val="autoZero"/>
        <c:auto val="0"/>
        <c:lblAlgn val="ctr"/>
        <c:lblOffset val="100"/>
        <c:tickLblSkip val="2"/>
        <c:tickMarkSkip val="1"/>
        <c:noMultiLvlLbl val="0"/>
      </c:catAx>
      <c:valAx>
        <c:axId val="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de-DE"/>
                  <a:t>[kWh/m²a*]</a:t>
                </a:r>
              </a:p>
            </c:rich>
          </c:tx>
          <c:layout>
            <c:manualLayout>
              <c:xMode val="edge"/>
              <c:yMode val="edge"/>
              <c:x val="0.55711775043936729"/>
              <c:y val="0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574623512"/>
        <c:crosses val="autoZero"/>
        <c:crossBetween val="between"/>
      </c:valAx>
      <c:spPr>
        <a:noFill/>
        <a:ln w="25400">
          <a:noFill/>
        </a:ln>
      </c:spPr>
    </c:plotArea>
    <c:plotVisOnly val="0"/>
    <c:dispBlanksAs val="gap"/>
    <c:showDLblsOverMax val="0"/>
  </c:chart>
  <c:spPr>
    <a:solidFill>
      <a:srgbClr val="FFFFFF"/>
    </a:solidFill>
    <a:ln w="12700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>
      <c:oddHeader>&amp;N</c:oddHeader>
      <c:oddFooter>Seite &amp;S</c:oddFooter>
    </c:headerFooter>
    <c:pageMargins b="0.98425196899999989" l="0.78740157499999996" r="0.78740157499999996" t="0.98425196899999989" header="0.51181102300000003" footer="0.51181102300000003"/>
    <c:pageSetup paperSize="9" orientation="portrait" horizontalDpi="-4" verticalDpi="-4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Wärmeverluste</a:t>
            </a:r>
          </a:p>
        </c:rich>
      </c:tx>
      <c:layout>
        <c:manualLayout>
          <c:xMode val="edge"/>
          <c:yMode val="edge"/>
          <c:x val="0.27384615384615385"/>
          <c:y val="0"/>
        </c:manualLayout>
      </c:layout>
      <c:overlay val="0"/>
      <c:spPr>
        <a:noFill/>
        <a:ln w="25400">
          <a:noFill/>
        </a:ln>
      </c:spPr>
    </c:title>
    <c:autoTitleDeleted val="0"/>
    <c:view3D>
      <c:rotX val="25"/>
      <c:hPercent val="5"/>
      <c:rotY val="3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sideWall>
    <c:back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backWall>
    <c:plotArea>
      <c:layout>
        <c:manualLayout>
          <c:layoutTarget val="inner"/>
          <c:xMode val="edge"/>
          <c:yMode val="edge"/>
          <c:x val="0.10153846153846154"/>
          <c:y val="0"/>
          <c:w val="0.85230769230769243"/>
          <c:h val="0"/>
        </c:manualLayout>
      </c:layout>
      <c:bar3DChart>
        <c:barDir val="col"/>
        <c:grouping val="stacked"/>
        <c:varyColors val="0"/>
        <c:ser>
          <c:idx val="0"/>
          <c:order val="0"/>
          <c:tx>
            <c:v>#BEZUG!</c:v>
          </c:tx>
          <c:spPr>
            <a:solidFill>
              <a:srgbClr val="C0C0C0"/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val>
            <c:numLit>
              <c:formatCode>General</c:formatCode>
              <c:ptCount val="1"/>
              <c:pt idx="0">
                <c:v>1</c:v>
              </c:pt>
            </c:numLit>
          </c:val>
          <c:extLst>
            <c:ext xmlns:c16="http://schemas.microsoft.com/office/drawing/2014/chart" uri="{C3380CC4-5D6E-409C-BE32-E72D297353CC}">
              <c16:uniqueId val="{00000000-F1EE-4845-B23B-C78A964BC6ED}"/>
            </c:ext>
          </c:extLst>
        </c:ser>
        <c:ser>
          <c:idx val="1"/>
          <c:order val="1"/>
          <c:tx>
            <c:v>#BEZUG!</c:v>
          </c:tx>
          <c:spPr>
            <a:pattFill prst="pct20">
              <a:fgClr>
                <a:srgbClr val="0000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invertIfNegative val="0"/>
          <c:val>
            <c:numLit>
              <c:formatCode>General</c:formatCode>
              <c:ptCount val="1"/>
              <c:pt idx="0">
                <c:v>1</c:v>
              </c:pt>
            </c:numLit>
          </c:val>
          <c:extLst>
            <c:ext xmlns:c16="http://schemas.microsoft.com/office/drawing/2014/chart" uri="{C3380CC4-5D6E-409C-BE32-E72D297353CC}">
              <c16:uniqueId val="{00000001-F1EE-4845-B23B-C78A964BC6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3"/>
        <c:gapDepth val="0"/>
        <c:shape val="box"/>
        <c:axId val="570782776"/>
        <c:axId val="1"/>
        <c:axId val="0"/>
      </c:bar3DChart>
      <c:catAx>
        <c:axId val="570782776"/>
        <c:scaling>
          <c:orientation val="minMax"/>
        </c:scaling>
        <c:delete val="0"/>
        <c:axPos val="b"/>
        <c:majorTickMark val="out"/>
        <c:minorTickMark val="none"/>
        <c:tickLblPos val="none"/>
        <c:spPr>
          <a:ln w="3175">
            <a:solidFill>
              <a:srgbClr val="000000"/>
            </a:solidFill>
            <a:prstDash val="solid"/>
          </a:ln>
        </c:spPr>
        <c:crossAx val="1"/>
        <c:crosses val="autoZero"/>
        <c:auto val="0"/>
        <c:lblAlgn val="ctr"/>
        <c:lblOffset val="100"/>
        <c:tickMarkSkip val="1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de-DE"/>
                  <a:t>[kWh/m²a*]</a:t>
                </a:r>
              </a:p>
            </c:rich>
          </c:tx>
          <c:layout>
            <c:manualLayout>
              <c:xMode val="edge"/>
              <c:yMode val="edge"/>
              <c:x val="7.6923076923076927E-2"/>
              <c:y val="0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570782776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5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0"/>
    <c:dispBlanksAs val="gap"/>
    <c:showDLblsOverMax val="0"/>
  </c:chart>
  <c:spPr>
    <a:solidFill>
      <a:srgbClr val="FFFFFF"/>
    </a:solidFill>
    <a:ln w="12700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>
      <c:oddHeader>&amp;N</c:oddHeader>
      <c:oddFooter>Seite &amp;S</c:oddFooter>
    </c:headerFooter>
    <c:pageMargins b="0.98425196899999989" l="0.78740157499999996" r="0.78740157499999996" t="0.98425196899999989" header="0.51181102300000003" footer="0.51181102300000003"/>
    <c:pageSetup paperSize="9" orientation="portrait" horizontalDpi="360" verticalDpi="180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Heizwärmebedarf</a:t>
            </a:r>
          </a:p>
        </c:rich>
      </c:tx>
      <c:layout>
        <c:manualLayout>
          <c:xMode val="edge"/>
          <c:yMode val="edge"/>
          <c:x val="0.18852459016393441"/>
          <c:y val="0"/>
        </c:manualLayout>
      </c:layout>
      <c:overlay val="0"/>
      <c:spPr>
        <a:noFill/>
        <a:ln w="25400">
          <a:noFill/>
        </a:ln>
      </c:spPr>
    </c:title>
    <c:autoTitleDeleted val="0"/>
    <c:view3D>
      <c:rotX val="25"/>
      <c:hPercent val="6"/>
      <c:rotY val="3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sideWall>
    <c:back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backWall>
    <c:plotArea>
      <c:layout>
        <c:manualLayout>
          <c:layoutTarget val="inner"/>
          <c:xMode val="edge"/>
          <c:yMode val="edge"/>
          <c:x val="0.1352459016393443"/>
          <c:y val="0"/>
          <c:w val="0.80327868852459039"/>
          <c:h val="0"/>
        </c:manualLayout>
      </c:layout>
      <c:bar3DChart>
        <c:barDir val="col"/>
        <c:grouping val="stacked"/>
        <c:varyColors val="0"/>
        <c:ser>
          <c:idx val="0"/>
          <c:order val="0"/>
          <c:tx>
            <c:v>#BEZUG!</c:v>
          </c:tx>
          <c:spPr>
            <a:solidFill>
              <a:srgbClr val="C0C0C0"/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val>
            <c:numLit>
              <c:formatCode>General</c:formatCode>
              <c:ptCount val="1"/>
              <c:pt idx="0">
                <c:v>1</c:v>
              </c:pt>
            </c:numLit>
          </c:val>
          <c:extLst>
            <c:ext xmlns:c16="http://schemas.microsoft.com/office/drawing/2014/chart" uri="{C3380CC4-5D6E-409C-BE32-E72D297353CC}">
              <c16:uniqueId val="{00000000-363A-4732-AFBF-B481AB1A4F4C}"/>
            </c:ext>
          </c:extLst>
        </c:ser>
        <c:ser>
          <c:idx val="1"/>
          <c:order val="1"/>
          <c:tx>
            <c:v/>
          </c:tx>
          <c:spPr>
            <a:pattFill prst="pct20">
              <a:fgClr>
                <a:srgbClr val="0000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1-363A-4732-AFBF-B481AB1A4F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3"/>
        <c:gapDepth val="0"/>
        <c:shape val="box"/>
        <c:axId val="570786376"/>
        <c:axId val="1"/>
        <c:axId val="0"/>
      </c:bar3DChart>
      <c:catAx>
        <c:axId val="570786376"/>
        <c:scaling>
          <c:orientation val="minMax"/>
        </c:scaling>
        <c:delete val="0"/>
        <c:axPos val="b"/>
        <c:majorTickMark val="out"/>
        <c:minorTickMark val="none"/>
        <c:tickLblPos val="none"/>
        <c:spPr>
          <a:ln w="3175">
            <a:solidFill>
              <a:srgbClr val="000000"/>
            </a:solidFill>
            <a:prstDash val="solid"/>
          </a:ln>
        </c:spPr>
        <c:crossAx val="1"/>
        <c:crosses val="autoZero"/>
        <c:auto val="0"/>
        <c:lblAlgn val="ctr"/>
        <c:lblOffset val="100"/>
        <c:tickMarkSkip val="1"/>
        <c:noMultiLvlLbl val="0"/>
      </c:catAx>
      <c:valAx>
        <c:axId val="1"/>
        <c:scaling>
          <c:orientation val="minMax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de-DE"/>
                  <a:t>[kWh/m²a*]</a:t>
                </a:r>
              </a:p>
            </c:rich>
          </c:tx>
          <c:layout>
            <c:manualLayout>
              <c:xMode val="edge"/>
              <c:yMode val="edge"/>
              <c:x val="2.049180327868853E-2"/>
              <c:y val="0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570786376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5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0"/>
    <c:dispBlanksAs val="gap"/>
    <c:showDLblsOverMax val="0"/>
  </c:chart>
  <c:spPr>
    <a:solidFill>
      <a:srgbClr val="FFFFFF"/>
    </a:solidFill>
    <a:ln w="12700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>
      <c:oddHeader>&amp;N</c:oddHeader>
      <c:oddFooter>Seite &amp;S</c:oddFooter>
    </c:headerFooter>
    <c:pageMargins b="0.98425196899999989" l="0.78740157499999996" r="0.78740157499999996" t="0.98425196899999989" header="0.51181102300000003" footer="0.5118110230000000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Wärmegewinne</a:t>
            </a:r>
          </a:p>
        </c:rich>
      </c:tx>
      <c:layout>
        <c:manualLayout>
          <c:xMode val="edge"/>
          <c:yMode val="edge"/>
          <c:x val="0.37785588752196841"/>
          <c:y val="0"/>
        </c:manualLayout>
      </c:layout>
      <c:overlay val="0"/>
      <c:spPr>
        <a:noFill/>
        <a:ln w="25400">
          <a:noFill/>
        </a:ln>
      </c:spPr>
    </c:title>
    <c:autoTitleDeleted val="0"/>
    <c:view3D>
      <c:rotX val="25"/>
      <c:hPercent val="500"/>
      <c:rotY val="3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sideWall>
    <c:back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backWall>
    <c:plotArea>
      <c:layout>
        <c:manualLayout>
          <c:layoutTarget val="inner"/>
          <c:xMode val="edge"/>
          <c:yMode val="edge"/>
          <c:x val="2.4604569420035152E-2"/>
          <c:y val="0"/>
          <c:w val="0.9490333919156414"/>
          <c:h val="0"/>
        </c:manualLayout>
      </c:layout>
      <c:bar3DChart>
        <c:barDir val="bar"/>
        <c:grouping val="stacked"/>
        <c:varyColors val="0"/>
        <c:ser>
          <c:idx val="0"/>
          <c:order val="0"/>
          <c:spPr>
            <a:pattFill prst="pct20">
              <a:fgClr>
                <a:srgbClr val="000000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C6F8-452D-8AF4-C0E9563B7E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3"/>
        <c:gapDepth val="0"/>
        <c:shape val="box"/>
        <c:axId val="570784576"/>
        <c:axId val="1"/>
        <c:axId val="0"/>
      </c:bar3DChart>
      <c:catAx>
        <c:axId val="57078457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de-DE"/>
                  <a:t>[kWh/m²a*]</a:t>
                </a:r>
              </a:p>
            </c:rich>
          </c:tx>
          <c:layout>
            <c:manualLayout>
              <c:xMode val="edge"/>
              <c:yMode val="edge"/>
              <c:x val="0.55711775043936729"/>
              <c:y val="0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570784576"/>
        <c:crosses val="autoZero"/>
        <c:crossBetween val="between"/>
      </c:valAx>
      <c:spPr>
        <a:noFill/>
        <a:ln w="25400">
          <a:noFill/>
        </a:ln>
      </c:spPr>
    </c:plotArea>
    <c:plotVisOnly val="0"/>
    <c:dispBlanksAs val="gap"/>
    <c:showDLblsOverMax val="0"/>
  </c:chart>
  <c:spPr>
    <a:solidFill>
      <a:srgbClr val="FFFFFF"/>
    </a:solidFill>
    <a:ln w="12700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>
      <c:oddHeader>&amp;N</c:oddHeader>
      <c:oddFooter>Seite &amp;S</c:oddFooter>
    </c:headerFooter>
    <c:pageMargins b="0.98425196899999989" l="0.78740157499999996" r="0.78740157499999996" t="0.98425196899999989" header="0.51181102300000003" footer="0.51181102300000003"/>
    <c:pageSetup paperSize="9" orientation="portrait" horizontalDpi="-4" verticalDpi="-4"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Transmissionsverluste</a:t>
            </a:r>
          </a:p>
        </c:rich>
      </c:tx>
      <c:layout>
        <c:manualLayout>
          <c:xMode val="edge"/>
          <c:yMode val="edge"/>
          <c:x val="0.31818181818181823"/>
          <c:y val="0"/>
        </c:manualLayout>
      </c:layout>
      <c:overlay val="0"/>
      <c:spPr>
        <a:noFill/>
        <a:ln w="25400">
          <a:noFill/>
        </a:ln>
      </c:spPr>
    </c:title>
    <c:autoTitleDeleted val="0"/>
    <c:view3D>
      <c:rotX val="25"/>
      <c:hPercent val="500"/>
      <c:rotY val="3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sideWall>
    <c:back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backWall>
    <c:plotArea>
      <c:layout>
        <c:manualLayout>
          <c:layoutTarget val="inner"/>
          <c:xMode val="edge"/>
          <c:yMode val="edge"/>
          <c:x val="2.4475524475524483E-2"/>
          <c:y val="0"/>
          <c:w val="0.94930069930069938"/>
          <c:h val="0"/>
        </c:manualLayout>
      </c:layout>
      <c:bar3DChart>
        <c:barDir val="bar"/>
        <c:grouping val="stacked"/>
        <c:varyColors val="0"/>
        <c:ser>
          <c:idx val="0"/>
          <c:order val="0"/>
          <c:spPr>
            <a:pattFill prst="pct20">
              <a:fgClr>
                <a:srgbClr val="000000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31D0-45E0-B46E-788FD47547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3"/>
        <c:gapDepth val="0"/>
        <c:shape val="box"/>
        <c:axId val="570785296"/>
        <c:axId val="1"/>
        <c:axId val="0"/>
      </c:bar3DChart>
      <c:catAx>
        <c:axId val="57078529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"/>
        <c:crosses val="autoZero"/>
        <c:auto val="0"/>
        <c:lblAlgn val="ctr"/>
        <c:lblOffset val="100"/>
        <c:tickLblSkip val="2"/>
        <c:tickMarkSkip val="1"/>
        <c:noMultiLvlLbl val="0"/>
      </c:catAx>
      <c:valAx>
        <c:axId val="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de-DE"/>
                  <a:t>[kWh/m²a*]</a:t>
                </a:r>
              </a:p>
            </c:rich>
          </c:tx>
          <c:layout>
            <c:manualLayout>
              <c:xMode val="edge"/>
              <c:yMode val="edge"/>
              <c:x val="0.55769230769230771"/>
              <c:y val="0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570785296"/>
        <c:crosses val="autoZero"/>
        <c:crossBetween val="between"/>
      </c:valAx>
      <c:spPr>
        <a:noFill/>
        <a:ln w="25400">
          <a:noFill/>
        </a:ln>
      </c:spPr>
    </c:plotArea>
    <c:plotVisOnly val="0"/>
    <c:dispBlanksAs val="gap"/>
    <c:showDLblsOverMax val="0"/>
  </c:chart>
  <c:spPr>
    <a:solidFill>
      <a:srgbClr val="FFFFFF"/>
    </a:solidFill>
    <a:ln w="12700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>
      <c:oddHeader>&amp;N</c:oddHeader>
      <c:oddFooter>Seite &amp;S</c:oddFooter>
    </c:headerFooter>
    <c:pageMargins b="0.98425196899999989" l="0.78740157499999996" r="0.78740157499999996" t="0.98425196899999989" header="0.51181102300000003" footer="0.51181102300000003"/>
    <c:pageSetup paperSize="9" orientation="portrait" horizontalDpi="-4" verticalDpi="-4"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Wärmeverluste</a:t>
            </a:r>
          </a:p>
        </c:rich>
      </c:tx>
      <c:layout>
        <c:manualLayout>
          <c:xMode val="edge"/>
          <c:yMode val="edge"/>
          <c:x val="0.27743902439024398"/>
          <c:y val="0"/>
        </c:manualLayout>
      </c:layout>
      <c:overlay val="0"/>
      <c:spPr>
        <a:noFill/>
        <a:ln w="25400">
          <a:noFill/>
        </a:ln>
      </c:spPr>
    </c:title>
    <c:autoTitleDeleted val="0"/>
    <c:view3D>
      <c:rotX val="25"/>
      <c:hPercent val="5"/>
      <c:rotY val="3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sideWall>
    <c:back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backWall>
    <c:plotArea>
      <c:layout>
        <c:manualLayout>
          <c:layoutTarget val="inner"/>
          <c:xMode val="edge"/>
          <c:yMode val="edge"/>
          <c:x val="0.10060975609756098"/>
          <c:y val="0"/>
          <c:w val="0.85365853658536595"/>
          <c:h val="0"/>
        </c:manualLayout>
      </c:layout>
      <c:bar3DChart>
        <c:barDir val="col"/>
        <c:grouping val="stacked"/>
        <c:varyColors val="0"/>
        <c:ser>
          <c:idx val="0"/>
          <c:order val="0"/>
          <c:tx>
            <c:v>#BEZUG!</c:v>
          </c:tx>
          <c:spPr>
            <a:solidFill>
              <a:srgbClr val="C0C0C0"/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val>
            <c:numLit>
              <c:formatCode>General</c:formatCode>
              <c:ptCount val="1"/>
              <c:pt idx="0">
                <c:v>1</c:v>
              </c:pt>
            </c:numLit>
          </c:val>
          <c:extLst>
            <c:ext xmlns:c16="http://schemas.microsoft.com/office/drawing/2014/chart" uri="{C3380CC4-5D6E-409C-BE32-E72D297353CC}">
              <c16:uniqueId val="{00000000-F815-47C3-915A-A76826FB0117}"/>
            </c:ext>
          </c:extLst>
        </c:ser>
        <c:ser>
          <c:idx val="1"/>
          <c:order val="1"/>
          <c:tx>
            <c:v>#BEZUG!</c:v>
          </c:tx>
          <c:spPr>
            <a:pattFill prst="pct20">
              <a:fgClr>
                <a:srgbClr val="0000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invertIfNegative val="0"/>
          <c:val>
            <c:numLit>
              <c:formatCode>General</c:formatCode>
              <c:ptCount val="1"/>
              <c:pt idx="0">
                <c:v>1</c:v>
              </c:pt>
            </c:numLit>
          </c:val>
          <c:extLst>
            <c:ext xmlns:c16="http://schemas.microsoft.com/office/drawing/2014/chart" uri="{C3380CC4-5D6E-409C-BE32-E72D297353CC}">
              <c16:uniqueId val="{00000001-F815-47C3-915A-A76826FB01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3"/>
        <c:gapDepth val="0"/>
        <c:shape val="box"/>
        <c:axId val="572055192"/>
        <c:axId val="1"/>
        <c:axId val="0"/>
      </c:bar3DChart>
      <c:catAx>
        <c:axId val="572055192"/>
        <c:scaling>
          <c:orientation val="minMax"/>
        </c:scaling>
        <c:delete val="0"/>
        <c:axPos val="b"/>
        <c:majorTickMark val="out"/>
        <c:minorTickMark val="none"/>
        <c:tickLblPos val="none"/>
        <c:spPr>
          <a:ln w="3175">
            <a:solidFill>
              <a:srgbClr val="000000"/>
            </a:solidFill>
            <a:prstDash val="solid"/>
          </a:ln>
        </c:spPr>
        <c:crossAx val="1"/>
        <c:crosses val="autoZero"/>
        <c:auto val="0"/>
        <c:lblAlgn val="ctr"/>
        <c:lblOffset val="100"/>
        <c:tickMarkSkip val="1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de-DE"/>
                  <a:t>[kWh/m²a*]</a:t>
                </a:r>
              </a:p>
            </c:rich>
          </c:tx>
          <c:layout>
            <c:manualLayout>
              <c:xMode val="edge"/>
              <c:yMode val="edge"/>
              <c:x val="7.9268292682926844E-2"/>
              <c:y val="0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572055192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5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0"/>
    <c:dispBlanksAs val="gap"/>
    <c:showDLblsOverMax val="0"/>
  </c:chart>
  <c:spPr>
    <a:solidFill>
      <a:srgbClr val="FFFFFF"/>
    </a:solidFill>
    <a:ln w="12700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>
      <c:oddHeader>&amp;N</c:oddHeader>
      <c:oddFooter>Seite &amp;S</c:oddFooter>
    </c:headerFooter>
    <c:pageMargins b="0.98425196899999989" l="0.78740157499999996" r="0.78740157499999996" t="0.98425196899999989" header="0.51181102300000003" footer="0.51181102300000003"/>
    <c:pageSetup paperSize="9" orientation="portrait" horizontalDpi="360" verticalDpi="180"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Heizwärmebedarf</a:t>
            </a:r>
          </a:p>
        </c:rich>
      </c:tx>
      <c:layout>
        <c:manualLayout>
          <c:xMode val="edge"/>
          <c:yMode val="edge"/>
          <c:x val="0.18852459016393441"/>
          <c:y val="0"/>
        </c:manualLayout>
      </c:layout>
      <c:overlay val="0"/>
      <c:spPr>
        <a:noFill/>
        <a:ln w="25400">
          <a:noFill/>
        </a:ln>
      </c:spPr>
    </c:title>
    <c:autoTitleDeleted val="0"/>
    <c:view3D>
      <c:rotX val="25"/>
      <c:hPercent val="6"/>
      <c:rotY val="3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sideWall>
    <c:back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backWall>
    <c:plotArea>
      <c:layout>
        <c:manualLayout>
          <c:layoutTarget val="inner"/>
          <c:xMode val="edge"/>
          <c:yMode val="edge"/>
          <c:x val="0.1352459016393443"/>
          <c:y val="0"/>
          <c:w val="0.80327868852459039"/>
          <c:h val="0"/>
        </c:manualLayout>
      </c:layout>
      <c:bar3DChart>
        <c:barDir val="col"/>
        <c:grouping val="stacked"/>
        <c:varyColors val="0"/>
        <c:ser>
          <c:idx val="0"/>
          <c:order val="0"/>
          <c:tx>
            <c:v>#BEZUG!</c:v>
          </c:tx>
          <c:spPr>
            <a:solidFill>
              <a:srgbClr val="C0C0C0"/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val>
            <c:numLit>
              <c:formatCode>General</c:formatCode>
              <c:ptCount val="1"/>
              <c:pt idx="0">
                <c:v>1</c:v>
              </c:pt>
            </c:numLit>
          </c:val>
          <c:extLst>
            <c:ext xmlns:c16="http://schemas.microsoft.com/office/drawing/2014/chart" uri="{C3380CC4-5D6E-409C-BE32-E72D297353CC}">
              <c16:uniqueId val="{00000000-089E-41A9-B09A-87DCC99F2B3E}"/>
            </c:ext>
          </c:extLst>
        </c:ser>
        <c:ser>
          <c:idx val="1"/>
          <c:order val="1"/>
          <c:tx>
            <c:v/>
          </c:tx>
          <c:spPr>
            <a:pattFill prst="pct20">
              <a:fgClr>
                <a:srgbClr val="0000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1-089E-41A9-B09A-87DCC99F2B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3"/>
        <c:gapDepth val="0"/>
        <c:shape val="box"/>
        <c:axId val="572054472"/>
        <c:axId val="1"/>
        <c:axId val="0"/>
      </c:bar3DChart>
      <c:catAx>
        <c:axId val="572054472"/>
        <c:scaling>
          <c:orientation val="minMax"/>
        </c:scaling>
        <c:delete val="0"/>
        <c:axPos val="b"/>
        <c:majorTickMark val="out"/>
        <c:minorTickMark val="none"/>
        <c:tickLblPos val="none"/>
        <c:spPr>
          <a:ln w="3175">
            <a:solidFill>
              <a:srgbClr val="000000"/>
            </a:solidFill>
            <a:prstDash val="solid"/>
          </a:ln>
        </c:spPr>
        <c:crossAx val="1"/>
        <c:crosses val="autoZero"/>
        <c:auto val="0"/>
        <c:lblAlgn val="ctr"/>
        <c:lblOffset val="100"/>
        <c:tickMarkSkip val="1"/>
        <c:noMultiLvlLbl val="0"/>
      </c:catAx>
      <c:valAx>
        <c:axId val="1"/>
        <c:scaling>
          <c:orientation val="minMax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de-DE"/>
                  <a:t>[kWh/m²a*]</a:t>
                </a:r>
              </a:p>
            </c:rich>
          </c:tx>
          <c:layout>
            <c:manualLayout>
              <c:xMode val="edge"/>
              <c:yMode val="edge"/>
              <c:x val="2.049180327868853E-2"/>
              <c:y val="0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572054472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5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0"/>
    <c:dispBlanksAs val="gap"/>
    <c:showDLblsOverMax val="0"/>
  </c:chart>
  <c:spPr>
    <a:solidFill>
      <a:srgbClr val="FFFFFF"/>
    </a:solidFill>
    <a:ln w="12700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>
      <c:oddHeader>&amp;N</c:oddHeader>
      <c:oddFooter>Seite &amp;S</c:oddFooter>
    </c:headerFooter>
    <c:pageMargins b="0.98425196899999989" l="0.78740157499999996" r="0.78740157499999996" t="0.98425196899999989" header="0.51181102300000003" footer="0.5118110230000000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Wärmegewinne</a:t>
            </a:r>
          </a:p>
        </c:rich>
      </c:tx>
      <c:layout>
        <c:manualLayout>
          <c:xMode val="edge"/>
          <c:yMode val="edge"/>
          <c:x val="0.37762237762237771"/>
          <c:y val="0"/>
        </c:manualLayout>
      </c:layout>
      <c:overlay val="0"/>
      <c:spPr>
        <a:noFill/>
        <a:ln w="25400">
          <a:noFill/>
        </a:ln>
      </c:spPr>
    </c:title>
    <c:autoTitleDeleted val="0"/>
    <c:view3D>
      <c:rotX val="25"/>
      <c:hPercent val="500"/>
      <c:rotY val="3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sideWall>
    <c:back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backWall>
    <c:plotArea>
      <c:layout>
        <c:manualLayout>
          <c:layoutTarget val="inner"/>
          <c:xMode val="edge"/>
          <c:yMode val="edge"/>
          <c:x val="2.4475524475524483E-2"/>
          <c:y val="0"/>
          <c:w val="0.94930069930069938"/>
          <c:h val="0"/>
        </c:manualLayout>
      </c:layout>
      <c:bar3DChart>
        <c:barDir val="bar"/>
        <c:grouping val="stacked"/>
        <c:varyColors val="0"/>
        <c:ser>
          <c:idx val="0"/>
          <c:order val="0"/>
          <c:spPr>
            <a:pattFill prst="pct20">
              <a:fgClr>
                <a:srgbClr val="000000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B5F0-4C36-9F9A-FF1823A538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3"/>
        <c:gapDepth val="0"/>
        <c:shape val="box"/>
        <c:axId val="572057712"/>
        <c:axId val="1"/>
        <c:axId val="0"/>
      </c:bar3DChart>
      <c:catAx>
        <c:axId val="57205771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de-DE"/>
                  <a:t>[kWh/m²a*]</a:t>
                </a:r>
              </a:p>
            </c:rich>
          </c:tx>
          <c:layout>
            <c:manualLayout>
              <c:xMode val="edge"/>
              <c:yMode val="edge"/>
              <c:x val="0.55769230769230771"/>
              <c:y val="0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572057712"/>
        <c:crosses val="autoZero"/>
        <c:crossBetween val="between"/>
      </c:valAx>
      <c:spPr>
        <a:noFill/>
        <a:ln w="25400">
          <a:noFill/>
        </a:ln>
      </c:spPr>
    </c:plotArea>
    <c:plotVisOnly val="0"/>
    <c:dispBlanksAs val="gap"/>
    <c:showDLblsOverMax val="0"/>
  </c:chart>
  <c:spPr>
    <a:solidFill>
      <a:srgbClr val="FFFFFF"/>
    </a:solidFill>
    <a:ln w="12700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>
      <c:oddHeader>&amp;N</c:oddHeader>
      <c:oddFooter>Seite &amp;S</c:oddFooter>
    </c:headerFooter>
    <c:pageMargins b="0.98425196899999989" l="0.78740157499999996" r="0.78740157499999996" t="0.98425196899999989" header="0.51181102300000003" footer="0.51181102300000003"/>
    <c:pageSetup paperSize="9" orientation="portrait" horizontalDpi="-4" verticalDpi="-4"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Transmissionsverluste</a:t>
            </a:r>
          </a:p>
        </c:rich>
      </c:tx>
      <c:layout>
        <c:manualLayout>
          <c:xMode val="edge"/>
          <c:yMode val="edge"/>
          <c:x val="0.31634446397188065"/>
          <c:y val="0"/>
        </c:manualLayout>
      </c:layout>
      <c:overlay val="0"/>
      <c:spPr>
        <a:noFill/>
        <a:ln w="25400">
          <a:noFill/>
        </a:ln>
      </c:spPr>
    </c:title>
    <c:autoTitleDeleted val="0"/>
    <c:view3D>
      <c:rotX val="25"/>
      <c:hPercent val="500"/>
      <c:rotY val="3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sideWall>
    <c:back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backWall>
    <c:plotArea>
      <c:layout>
        <c:manualLayout>
          <c:layoutTarget val="inner"/>
          <c:xMode val="edge"/>
          <c:yMode val="edge"/>
          <c:x val="2.4604569420035152E-2"/>
          <c:y val="0"/>
          <c:w val="0.9490333919156414"/>
          <c:h val="0"/>
        </c:manualLayout>
      </c:layout>
      <c:bar3DChart>
        <c:barDir val="bar"/>
        <c:grouping val="stacked"/>
        <c:varyColors val="0"/>
        <c:ser>
          <c:idx val="0"/>
          <c:order val="0"/>
          <c:spPr>
            <a:pattFill prst="pct20">
              <a:fgClr>
                <a:srgbClr val="000000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5257-40CF-9ADC-E8A4626540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3"/>
        <c:gapDepth val="0"/>
        <c:shape val="box"/>
        <c:axId val="572931096"/>
        <c:axId val="1"/>
        <c:axId val="0"/>
      </c:bar3DChart>
      <c:catAx>
        <c:axId val="57293109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"/>
        <c:crosses val="autoZero"/>
        <c:auto val="0"/>
        <c:lblAlgn val="ctr"/>
        <c:lblOffset val="100"/>
        <c:tickLblSkip val="2"/>
        <c:tickMarkSkip val="1"/>
        <c:noMultiLvlLbl val="0"/>
      </c:catAx>
      <c:valAx>
        <c:axId val="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de-DE"/>
                  <a:t>[kWh/m²a*]</a:t>
                </a:r>
              </a:p>
            </c:rich>
          </c:tx>
          <c:layout>
            <c:manualLayout>
              <c:xMode val="edge"/>
              <c:yMode val="edge"/>
              <c:x val="0.55711775043936729"/>
              <c:y val="0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572931096"/>
        <c:crosses val="autoZero"/>
        <c:crossBetween val="between"/>
      </c:valAx>
      <c:spPr>
        <a:noFill/>
        <a:ln w="25400">
          <a:noFill/>
        </a:ln>
      </c:spPr>
    </c:plotArea>
    <c:plotVisOnly val="0"/>
    <c:dispBlanksAs val="gap"/>
    <c:showDLblsOverMax val="0"/>
  </c:chart>
  <c:spPr>
    <a:solidFill>
      <a:srgbClr val="FFFFFF"/>
    </a:solidFill>
    <a:ln w="12700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>
      <c:oddHeader>&amp;N</c:oddHeader>
      <c:oddFooter>Seite &amp;S</c:oddFooter>
    </c:headerFooter>
    <c:pageMargins b="0.98425196899999989" l="0.78740157499999996" r="0.78740157499999996" t="0.98425196899999989" header="0.51181102300000003" footer="0.51181102300000003"/>
    <c:pageSetup paperSize="9" orientation="portrait" horizontalDpi="-4" verticalDpi="-4"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Wärmeverluste</a:t>
            </a:r>
          </a:p>
        </c:rich>
      </c:tx>
      <c:layout>
        <c:manualLayout>
          <c:xMode val="edge"/>
          <c:yMode val="edge"/>
          <c:x val="0.27384615384615385"/>
          <c:y val="0"/>
        </c:manualLayout>
      </c:layout>
      <c:overlay val="0"/>
      <c:spPr>
        <a:noFill/>
        <a:ln w="25400">
          <a:noFill/>
        </a:ln>
      </c:spPr>
    </c:title>
    <c:autoTitleDeleted val="0"/>
    <c:view3D>
      <c:rotX val="25"/>
      <c:hPercent val="5"/>
      <c:rotY val="3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sideWall>
    <c:back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backWall>
    <c:plotArea>
      <c:layout>
        <c:manualLayout>
          <c:layoutTarget val="inner"/>
          <c:xMode val="edge"/>
          <c:yMode val="edge"/>
          <c:x val="0.10153846153846154"/>
          <c:y val="0"/>
          <c:w val="0.85230769230769243"/>
          <c:h val="0"/>
        </c:manualLayout>
      </c:layout>
      <c:bar3DChart>
        <c:barDir val="col"/>
        <c:grouping val="stacked"/>
        <c:varyColors val="0"/>
        <c:ser>
          <c:idx val="0"/>
          <c:order val="0"/>
          <c:tx>
            <c:v>#BEZUG!</c:v>
          </c:tx>
          <c:spPr>
            <a:solidFill>
              <a:srgbClr val="C0C0C0"/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val>
            <c:numLit>
              <c:formatCode>General</c:formatCode>
              <c:ptCount val="1"/>
              <c:pt idx="0">
                <c:v>1</c:v>
              </c:pt>
            </c:numLit>
          </c:val>
          <c:extLst>
            <c:ext xmlns:c16="http://schemas.microsoft.com/office/drawing/2014/chart" uri="{C3380CC4-5D6E-409C-BE32-E72D297353CC}">
              <c16:uniqueId val="{00000000-F41E-4FD2-888A-BECC0005D8D7}"/>
            </c:ext>
          </c:extLst>
        </c:ser>
        <c:ser>
          <c:idx val="1"/>
          <c:order val="1"/>
          <c:tx>
            <c:v>#BEZUG!</c:v>
          </c:tx>
          <c:spPr>
            <a:pattFill prst="pct20">
              <a:fgClr>
                <a:srgbClr val="0000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invertIfNegative val="0"/>
          <c:val>
            <c:numLit>
              <c:formatCode>General</c:formatCode>
              <c:ptCount val="1"/>
              <c:pt idx="0">
                <c:v>1</c:v>
              </c:pt>
            </c:numLit>
          </c:val>
          <c:extLst>
            <c:ext xmlns:c16="http://schemas.microsoft.com/office/drawing/2014/chart" uri="{C3380CC4-5D6E-409C-BE32-E72D297353CC}">
              <c16:uniqueId val="{00000001-F41E-4FD2-888A-BECC0005D8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3"/>
        <c:gapDepth val="0"/>
        <c:shape val="box"/>
        <c:axId val="572930376"/>
        <c:axId val="1"/>
        <c:axId val="0"/>
      </c:bar3DChart>
      <c:catAx>
        <c:axId val="572930376"/>
        <c:scaling>
          <c:orientation val="minMax"/>
        </c:scaling>
        <c:delete val="0"/>
        <c:axPos val="b"/>
        <c:majorTickMark val="out"/>
        <c:minorTickMark val="none"/>
        <c:tickLblPos val="none"/>
        <c:spPr>
          <a:ln w="3175">
            <a:solidFill>
              <a:srgbClr val="000000"/>
            </a:solidFill>
            <a:prstDash val="solid"/>
          </a:ln>
        </c:spPr>
        <c:crossAx val="1"/>
        <c:crosses val="autoZero"/>
        <c:auto val="0"/>
        <c:lblAlgn val="ctr"/>
        <c:lblOffset val="100"/>
        <c:tickMarkSkip val="1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de-DE"/>
                  <a:t>[kWh/m²a*]</a:t>
                </a:r>
              </a:p>
            </c:rich>
          </c:tx>
          <c:layout>
            <c:manualLayout>
              <c:xMode val="edge"/>
              <c:yMode val="edge"/>
              <c:x val="7.6923076923076927E-2"/>
              <c:y val="0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572930376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54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0"/>
    <c:dispBlanksAs val="gap"/>
    <c:showDLblsOverMax val="0"/>
  </c:chart>
  <c:spPr>
    <a:solidFill>
      <a:srgbClr val="FFFFFF"/>
    </a:solidFill>
    <a:ln w="12700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>
      <c:oddHeader>&amp;N</c:oddHeader>
      <c:oddFooter>Seite &amp;S</c:oddFooter>
    </c:headerFooter>
    <c:pageMargins b="0.98425196899999989" l="0.78740157499999996" r="0.78740157499999996" t="0.98425196899999989" header="0.51181102300000003" footer="0.51181102300000003"/>
    <c:pageSetup paperSize="9" orientation="portrait" horizontalDpi="360" verticalDpi="180"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Heizwärmebedarf</a:t>
            </a:r>
          </a:p>
        </c:rich>
      </c:tx>
      <c:layout>
        <c:manualLayout>
          <c:xMode val="edge"/>
          <c:yMode val="edge"/>
          <c:x val="0.18852459016393441"/>
          <c:y val="0"/>
        </c:manualLayout>
      </c:layout>
      <c:overlay val="0"/>
      <c:spPr>
        <a:noFill/>
        <a:ln w="25400">
          <a:noFill/>
        </a:ln>
      </c:spPr>
    </c:title>
    <c:autoTitleDeleted val="0"/>
    <c:view3D>
      <c:rotX val="25"/>
      <c:hPercent val="6"/>
      <c:rotY val="3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sideWall>
    <c:back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backWall>
    <c:plotArea>
      <c:layout>
        <c:manualLayout>
          <c:layoutTarget val="inner"/>
          <c:xMode val="edge"/>
          <c:yMode val="edge"/>
          <c:x val="0.1352459016393443"/>
          <c:y val="0"/>
          <c:w val="0.80327868852459039"/>
          <c:h val="0"/>
        </c:manualLayout>
      </c:layout>
      <c:bar3DChart>
        <c:barDir val="col"/>
        <c:grouping val="stacked"/>
        <c:varyColors val="0"/>
        <c:ser>
          <c:idx val="0"/>
          <c:order val="0"/>
          <c:tx>
            <c:v>#BEZUG!</c:v>
          </c:tx>
          <c:spPr>
            <a:solidFill>
              <a:srgbClr val="C0C0C0"/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val>
            <c:numLit>
              <c:formatCode>General</c:formatCode>
              <c:ptCount val="1"/>
              <c:pt idx="0">
                <c:v>1</c:v>
              </c:pt>
            </c:numLit>
          </c:val>
          <c:extLst>
            <c:ext xmlns:c16="http://schemas.microsoft.com/office/drawing/2014/chart" uri="{C3380CC4-5D6E-409C-BE32-E72D297353CC}">
              <c16:uniqueId val="{00000000-5DA1-40BC-A134-18D87C206154}"/>
            </c:ext>
          </c:extLst>
        </c:ser>
        <c:ser>
          <c:idx val="1"/>
          <c:order val="1"/>
          <c:tx>
            <c:v/>
          </c:tx>
          <c:spPr>
            <a:pattFill prst="pct20">
              <a:fgClr>
                <a:srgbClr val="0000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1-5DA1-40BC-A134-18D87C2061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3"/>
        <c:gapDepth val="0"/>
        <c:shape val="box"/>
        <c:axId val="572933256"/>
        <c:axId val="1"/>
        <c:axId val="0"/>
      </c:bar3DChart>
      <c:catAx>
        <c:axId val="572933256"/>
        <c:scaling>
          <c:orientation val="minMax"/>
        </c:scaling>
        <c:delete val="0"/>
        <c:axPos val="b"/>
        <c:majorTickMark val="out"/>
        <c:minorTickMark val="none"/>
        <c:tickLblPos val="none"/>
        <c:spPr>
          <a:ln w="3175">
            <a:solidFill>
              <a:srgbClr val="000000"/>
            </a:solidFill>
            <a:prstDash val="solid"/>
          </a:ln>
        </c:spPr>
        <c:crossAx val="1"/>
        <c:crosses val="autoZero"/>
        <c:auto val="0"/>
        <c:lblAlgn val="ctr"/>
        <c:lblOffset val="100"/>
        <c:tickMarkSkip val="1"/>
        <c:noMultiLvlLbl val="0"/>
      </c:catAx>
      <c:valAx>
        <c:axId val="1"/>
        <c:scaling>
          <c:orientation val="minMax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de-DE"/>
                  <a:t>[kWh/m²a*]</a:t>
                </a:r>
              </a:p>
            </c:rich>
          </c:tx>
          <c:layout>
            <c:manualLayout>
              <c:xMode val="edge"/>
              <c:yMode val="edge"/>
              <c:x val="2.049180327868853E-2"/>
              <c:y val="0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572933256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54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0"/>
    <c:dispBlanksAs val="gap"/>
    <c:showDLblsOverMax val="0"/>
  </c:chart>
  <c:spPr>
    <a:solidFill>
      <a:srgbClr val="FFFFFF"/>
    </a:solidFill>
    <a:ln w="12700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>
      <c:oddHeader>&amp;N</c:oddHeader>
      <c:oddFooter>Seite &amp;S</c:oddFooter>
    </c:headerFooter>
    <c:pageMargins b="0.98425196899999989" l="0.78740157499999996" r="0.78740157499999996" t="0.98425196899999989" header="0.51181102300000003" footer="0.5118110230000000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Wärmegewinne</a:t>
            </a:r>
          </a:p>
        </c:rich>
      </c:tx>
      <c:layout>
        <c:manualLayout>
          <c:xMode val="edge"/>
          <c:yMode val="edge"/>
          <c:x val="0.37785588752196841"/>
          <c:y val="0"/>
        </c:manualLayout>
      </c:layout>
      <c:overlay val="0"/>
      <c:spPr>
        <a:noFill/>
        <a:ln w="25400">
          <a:noFill/>
        </a:ln>
      </c:spPr>
    </c:title>
    <c:autoTitleDeleted val="0"/>
    <c:view3D>
      <c:rotX val="25"/>
      <c:hPercent val="500"/>
      <c:rotY val="3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sideWall>
    <c:back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backWall>
    <c:plotArea>
      <c:layout>
        <c:manualLayout>
          <c:layoutTarget val="inner"/>
          <c:xMode val="edge"/>
          <c:yMode val="edge"/>
          <c:x val="2.4604569420035152E-2"/>
          <c:y val="0"/>
          <c:w val="0.9490333919156414"/>
          <c:h val="0"/>
        </c:manualLayout>
      </c:layout>
      <c:bar3DChart>
        <c:barDir val="bar"/>
        <c:grouping val="stacked"/>
        <c:varyColors val="0"/>
        <c:ser>
          <c:idx val="0"/>
          <c:order val="0"/>
          <c:spPr>
            <a:pattFill prst="pct20">
              <a:fgClr>
                <a:srgbClr val="000000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8BF0-4545-820B-666643A088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3"/>
        <c:gapDepth val="0"/>
        <c:shape val="box"/>
        <c:axId val="572919216"/>
        <c:axId val="1"/>
        <c:axId val="0"/>
      </c:bar3DChart>
      <c:catAx>
        <c:axId val="57291921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de-DE"/>
                  <a:t>[kWh/m²a*]</a:t>
                </a:r>
              </a:p>
            </c:rich>
          </c:tx>
          <c:layout>
            <c:manualLayout>
              <c:xMode val="edge"/>
              <c:yMode val="edge"/>
              <c:x val="0.55711775043936729"/>
              <c:y val="0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572919216"/>
        <c:crosses val="autoZero"/>
        <c:crossBetween val="between"/>
      </c:valAx>
      <c:spPr>
        <a:noFill/>
        <a:ln w="25400">
          <a:noFill/>
        </a:ln>
      </c:spPr>
    </c:plotArea>
    <c:plotVisOnly val="0"/>
    <c:dispBlanksAs val="gap"/>
    <c:showDLblsOverMax val="0"/>
  </c:chart>
  <c:spPr>
    <a:solidFill>
      <a:srgbClr val="FFFFFF"/>
    </a:solidFill>
    <a:ln w="12700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>
      <c:oddHeader>&amp;N</c:oddHeader>
      <c:oddFooter>Seite &amp;S</c:oddFooter>
    </c:headerFooter>
    <c:pageMargins b="0.98425196899999989" l="0.78740157499999996" r="0.78740157499999996" t="0.98425196899999989" header="0.51181102300000003" footer="0.51181102300000003"/>
    <c:pageSetup paperSize="9" orientation="portrait" horizontalDpi="-4" verticalDpi="-4"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Transmissionsverluste</a:t>
            </a:r>
          </a:p>
        </c:rich>
      </c:tx>
      <c:layout>
        <c:manualLayout>
          <c:xMode val="edge"/>
          <c:yMode val="edge"/>
          <c:x val="0.31634446397188065"/>
          <c:y val="0"/>
        </c:manualLayout>
      </c:layout>
      <c:overlay val="0"/>
      <c:spPr>
        <a:noFill/>
        <a:ln w="25400">
          <a:noFill/>
        </a:ln>
      </c:spPr>
    </c:title>
    <c:autoTitleDeleted val="0"/>
    <c:view3D>
      <c:rotX val="25"/>
      <c:hPercent val="500"/>
      <c:rotY val="3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sideWall>
    <c:back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backWall>
    <c:plotArea>
      <c:layout>
        <c:manualLayout>
          <c:layoutTarget val="inner"/>
          <c:xMode val="edge"/>
          <c:yMode val="edge"/>
          <c:x val="2.4604569420035152E-2"/>
          <c:y val="0"/>
          <c:w val="0.9490333919156414"/>
          <c:h val="0"/>
        </c:manualLayout>
      </c:layout>
      <c:bar3DChart>
        <c:barDir val="bar"/>
        <c:grouping val="stacked"/>
        <c:varyColors val="0"/>
        <c:ser>
          <c:idx val="0"/>
          <c:order val="0"/>
          <c:spPr>
            <a:pattFill prst="pct20">
              <a:fgClr>
                <a:srgbClr val="000000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3183-4651-8162-27F02B006B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3"/>
        <c:gapDepth val="0"/>
        <c:shape val="box"/>
        <c:axId val="572931096"/>
        <c:axId val="1"/>
        <c:axId val="0"/>
      </c:bar3DChart>
      <c:catAx>
        <c:axId val="57293109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"/>
        <c:crosses val="autoZero"/>
        <c:auto val="0"/>
        <c:lblAlgn val="ctr"/>
        <c:lblOffset val="100"/>
        <c:tickLblSkip val="2"/>
        <c:tickMarkSkip val="1"/>
        <c:noMultiLvlLbl val="0"/>
      </c:catAx>
      <c:valAx>
        <c:axId val="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de-DE"/>
                  <a:t>[kWh/m²a*]</a:t>
                </a:r>
              </a:p>
            </c:rich>
          </c:tx>
          <c:layout>
            <c:manualLayout>
              <c:xMode val="edge"/>
              <c:yMode val="edge"/>
              <c:x val="0.55711775043936729"/>
              <c:y val="0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572931096"/>
        <c:crosses val="autoZero"/>
        <c:crossBetween val="between"/>
      </c:valAx>
      <c:spPr>
        <a:noFill/>
        <a:ln w="25400">
          <a:noFill/>
        </a:ln>
      </c:spPr>
    </c:plotArea>
    <c:plotVisOnly val="0"/>
    <c:dispBlanksAs val="gap"/>
    <c:showDLblsOverMax val="0"/>
  </c:chart>
  <c:spPr>
    <a:solidFill>
      <a:srgbClr val="FFFFFF"/>
    </a:solidFill>
    <a:ln w="12700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>
      <c:oddHeader>&amp;N</c:oddHeader>
      <c:oddFooter>Seite &amp;S</c:oddFooter>
    </c:headerFooter>
    <c:pageMargins b="0.98425196899999989" l="0.78740157499999996" r="0.78740157499999996" t="0.98425196899999989" header="0.51181102300000003" footer="0.51181102300000003"/>
    <c:pageSetup paperSize="9" orientation="portrait" horizontalDpi="-4" verticalDpi="-4"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Wärmeverluste</a:t>
            </a:r>
          </a:p>
        </c:rich>
      </c:tx>
      <c:layout>
        <c:manualLayout>
          <c:xMode val="edge"/>
          <c:yMode val="edge"/>
          <c:x val="0.27384615384615385"/>
          <c:y val="0"/>
        </c:manualLayout>
      </c:layout>
      <c:overlay val="0"/>
      <c:spPr>
        <a:noFill/>
        <a:ln w="25400">
          <a:noFill/>
        </a:ln>
      </c:spPr>
    </c:title>
    <c:autoTitleDeleted val="0"/>
    <c:view3D>
      <c:rotX val="25"/>
      <c:hPercent val="5"/>
      <c:rotY val="3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sideWall>
    <c:back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backWall>
    <c:plotArea>
      <c:layout>
        <c:manualLayout>
          <c:layoutTarget val="inner"/>
          <c:xMode val="edge"/>
          <c:yMode val="edge"/>
          <c:x val="0.10153846153846154"/>
          <c:y val="0"/>
          <c:w val="0.85230769230769243"/>
          <c:h val="0"/>
        </c:manualLayout>
      </c:layout>
      <c:bar3DChart>
        <c:barDir val="col"/>
        <c:grouping val="stacked"/>
        <c:varyColors val="0"/>
        <c:ser>
          <c:idx val="0"/>
          <c:order val="0"/>
          <c:tx>
            <c:v>#BEZUG!</c:v>
          </c:tx>
          <c:spPr>
            <a:solidFill>
              <a:srgbClr val="C0C0C0"/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val>
            <c:numLit>
              <c:formatCode>General</c:formatCode>
              <c:ptCount val="1"/>
              <c:pt idx="0">
                <c:v>1</c:v>
              </c:pt>
            </c:numLit>
          </c:val>
          <c:extLst>
            <c:ext xmlns:c16="http://schemas.microsoft.com/office/drawing/2014/chart" uri="{C3380CC4-5D6E-409C-BE32-E72D297353CC}">
              <c16:uniqueId val="{00000000-B84F-4C40-A8E2-A94C78126E0A}"/>
            </c:ext>
          </c:extLst>
        </c:ser>
        <c:ser>
          <c:idx val="1"/>
          <c:order val="1"/>
          <c:tx>
            <c:v>#BEZUG!</c:v>
          </c:tx>
          <c:spPr>
            <a:pattFill prst="pct20">
              <a:fgClr>
                <a:srgbClr val="0000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invertIfNegative val="0"/>
          <c:val>
            <c:numLit>
              <c:formatCode>General</c:formatCode>
              <c:ptCount val="1"/>
              <c:pt idx="0">
                <c:v>1</c:v>
              </c:pt>
            </c:numLit>
          </c:val>
          <c:extLst>
            <c:ext xmlns:c16="http://schemas.microsoft.com/office/drawing/2014/chart" uri="{C3380CC4-5D6E-409C-BE32-E72D297353CC}">
              <c16:uniqueId val="{00000001-B84F-4C40-A8E2-A94C78126E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3"/>
        <c:gapDepth val="0"/>
        <c:shape val="box"/>
        <c:axId val="572930376"/>
        <c:axId val="1"/>
        <c:axId val="0"/>
      </c:bar3DChart>
      <c:catAx>
        <c:axId val="572930376"/>
        <c:scaling>
          <c:orientation val="minMax"/>
        </c:scaling>
        <c:delete val="0"/>
        <c:axPos val="b"/>
        <c:majorTickMark val="out"/>
        <c:minorTickMark val="none"/>
        <c:tickLblPos val="none"/>
        <c:spPr>
          <a:ln w="3175">
            <a:solidFill>
              <a:srgbClr val="000000"/>
            </a:solidFill>
            <a:prstDash val="solid"/>
          </a:ln>
        </c:spPr>
        <c:crossAx val="1"/>
        <c:crosses val="autoZero"/>
        <c:auto val="0"/>
        <c:lblAlgn val="ctr"/>
        <c:lblOffset val="100"/>
        <c:tickMarkSkip val="1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de-DE"/>
                  <a:t>[kWh/m²a*]</a:t>
                </a:r>
              </a:p>
            </c:rich>
          </c:tx>
          <c:layout>
            <c:manualLayout>
              <c:xMode val="edge"/>
              <c:yMode val="edge"/>
              <c:x val="7.6923076923076927E-2"/>
              <c:y val="0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572930376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54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0"/>
    <c:dispBlanksAs val="gap"/>
    <c:showDLblsOverMax val="0"/>
  </c:chart>
  <c:spPr>
    <a:solidFill>
      <a:srgbClr val="FFFFFF"/>
    </a:solidFill>
    <a:ln w="12700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>
      <c:oddHeader>&amp;N</c:oddHeader>
      <c:oddFooter>Seite &amp;S</c:oddFooter>
    </c:headerFooter>
    <c:pageMargins b="0.98425196899999989" l="0.78740157499999996" r="0.78740157499999996" t="0.98425196899999989" header="0.51181102300000003" footer="0.51181102300000003"/>
    <c:pageSetup paperSize="9" orientation="portrait" horizontalDpi="360" verticalDpi="180"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Heizwärmebedarf</a:t>
            </a:r>
          </a:p>
        </c:rich>
      </c:tx>
      <c:layout>
        <c:manualLayout>
          <c:xMode val="edge"/>
          <c:yMode val="edge"/>
          <c:x val="0.18852459016393441"/>
          <c:y val="0"/>
        </c:manualLayout>
      </c:layout>
      <c:overlay val="0"/>
      <c:spPr>
        <a:noFill/>
        <a:ln w="25400">
          <a:noFill/>
        </a:ln>
      </c:spPr>
    </c:title>
    <c:autoTitleDeleted val="0"/>
    <c:view3D>
      <c:rotX val="25"/>
      <c:hPercent val="6"/>
      <c:rotY val="3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sideWall>
    <c:back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backWall>
    <c:plotArea>
      <c:layout>
        <c:manualLayout>
          <c:layoutTarget val="inner"/>
          <c:xMode val="edge"/>
          <c:yMode val="edge"/>
          <c:x val="0.1352459016393443"/>
          <c:y val="0"/>
          <c:w val="0.80327868852459039"/>
          <c:h val="0"/>
        </c:manualLayout>
      </c:layout>
      <c:bar3DChart>
        <c:barDir val="col"/>
        <c:grouping val="stacked"/>
        <c:varyColors val="0"/>
        <c:ser>
          <c:idx val="0"/>
          <c:order val="0"/>
          <c:tx>
            <c:v>#BEZUG!</c:v>
          </c:tx>
          <c:spPr>
            <a:solidFill>
              <a:srgbClr val="C0C0C0"/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val>
            <c:numLit>
              <c:formatCode>General</c:formatCode>
              <c:ptCount val="1"/>
              <c:pt idx="0">
                <c:v>1</c:v>
              </c:pt>
            </c:numLit>
          </c:val>
          <c:extLst>
            <c:ext xmlns:c16="http://schemas.microsoft.com/office/drawing/2014/chart" uri="{C3380CC4-5D6E-409C-BE32-E72D297353CC}">
              <c16:uniqueId val="{00000000-5CCF-484C-B272-70B2ADEF0C15}"/>
            </c:ext>
          </c:extLst>
        </c:ser>
        <c:ser>
          <c:idx val="1"/>
          <c:order val="1"/>
          <c:tx>
            <c:v/>
          </c:tx>
          <c:spPr>
            <a:pattFill prst="pct20">
              <a:fgClr>
                <a:srgbClr val="0000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1-5CCF-484C-B272-70B2ADEF0C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3"/>
        <c:gapDepth val="0"/>
        <c:shape val="box"/>
        <c:axId val="572933256"/>
        <c:axId val="1"/>
        <c:axId val="0"/>
      </c:bar3DChart>
      <c:catAx>
        <c:axId val="572933256"/>
        <c:scaling>
          <c:orientation val="minMax"/>
        </c:scaling>
        <c:delete val="0"/>
        <c:axPos val="b"/>
        <c:majorTickMark val="out"/>
        <c:minorTickMark val="none"/>
        <c:tickLblPos val="none"/>
        <c:spPr>
          <a:ln w="3175">
            <a:solidFill>
              <a:srgbClr val="000000"/>
            </a:solidFill>
            <a:prstDash val="solid"/>
          </a:ln>
        </c:spPr>
        <c:crossAx val="1"/>
        <c:crosses val="autoZero"/>
        <c:auto val="0"/>
        <c:lblAlgn val="ctr"/>
        <c:lblOffset val="100"/>
        <c:tickMarkSkip val="1"/>
        <c:noMultiLvlLbl val="0"/>
      </c:catAx>
      <c:valAx>
        <c:axId val="1"/>
        <c:scaling>
          <c:orientation val="minMax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de-DE"/>
                  <a:t>[kWh/m²a*]</a:t>
                </a:r>
              </a:p>
            </c:rich>
          </c:tx>
          <c:layout>
            <c:manualLayout>
              <c:xMode val="edge"/>
              <c:yMode val="edge"/>
              <c:x val="2.049180327868853E-2"/>
              <c:y val="0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572933256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54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0"/>
    <c:dispBlanksAs val="gap"/>
    <c:showDLblsOverMax val="0"/>
  </c:chart>
  <c:spPr>
    <a:solidFill>
      <a:srgbClr val="FFFFFF"/>
    </a:solidFill>
    <a:ln w="12700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>
      <c:oddHeader>&amp;N</c:oddHeader>
      <c:oddFooter>Seite &amp;S</c:oddFooter>
    </c:headerFooter>
    <c:pageMargins b="0.98425196899999989" l="0.78740157499999996" r="0.78740157499999996" t="0.98425196899999989" header="0.51181102300000003" footer="0.5118110230000000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Wärmegewinne</a:t>
            </a:r>
          </a:p>
        </c:rich>
      </c:tx>
      <c:layout>
        <c:manualLayout>
          <c:xMode val="edge"/>
          <c:yMode val="edge"/>
          <c:x val="0.37785588752196841"/>
          <c:y val="0"/>
        </c:manualLayout>
      </c:layout>
      <c:overlay val="0"/>
      <c:spPr>
        <a:noFill/>
        <a:ln w="25400">
          <a:noFill/>
        </a:ln>
      </c:spPr>
    </c:title>
    <c:autoTitleDeleted val="0"/>
    <c:view3D>
      <c:rotX val="25"/>
      <c:hPercent val="500"/>
      <c:rotY val="3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sideWall>
    <c:back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backWall>
    <c:plotArea>
      <c:layout>
        <c:manualLayout>
          <c:layoutTarget val="inner"/>
          <c:xMode val="edge"/>
          <c:yMode val="edge"/>
          <c:x val="2.4604569420035152E-2"/>
          <c:y val="0"/>
          <c:w val="0.9490333919156414"/>
          <c:h val="0"/>
        </c:manualLayout>
      </c:layout>
      <c:bar3DChart>
        <c:barDir val="bar"/>
        <c:grouping val="stacked"/>
        <c:varyColors val="0"/>
        <c:ser>
          <c:idx val="0"/>
          <c:order val="0"/>
          <c:spPr>
            <a:pattFill prst="pct20">
              <a:fgClr>
                <a:srgbClr val="000000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7B90-4D0F-A440-FD66534BBD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3"/>
        <c:gapDepth val="0"/>
        <c:shape val="box"/>
        <c:axId val="572919216"/>
        <c:axId val="1"/>
        <c:axId val="0"/>
      </c:bar3DChart>
      <c:catAx>
        <c:axId val="57291921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de-DE"/>
                  <a:t>[kWh/m²a*]</a:t>
                </a:r>
              </a:p>
            </c:rich>
          </c:tx>
          <c:layout>
            <c:manualLayout>
              <c:xMode val="edge"/>
              <c:yMode val="edge"/>
              <c:x val="0.55711775043936729"/>
              <c:y val="0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572919216"/>
        <c:crosses val="autoZero"/>
        <c:crossBetween val="between"/>
      </c:valAx>
      <c:spPr>
        <a:noFill/>
        <a:ln w="25400">
          <a:noFill/>
        </a:ln>
      </c:spPr>
    </c:plotArea>
    <c:plotVisOnly val="0"/>
    <c:dispBlanksAs val="gap"/>
    <c:showDLblsOverMax val="0"/>
  </c:chart>
  <c:spPr>
    <a:solidFill>
      <a:srgbClr val="FFFFFF"/>
    </a:solidFill>
    <a:ln w="12700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>
      <c:oddHeader>&amp;N</c:oddHeader>
      <c:oddFooter>Seite &amp;S</c:oddFooter>
    </c:headerFooter>
    <c:pageMargins b="0.98425196899999989" l="0.78740157499999996" r="0.78740157499999996" t="0.98425196899999989" header="0.51181102300000003" footer="0.51181102300000003"/>
    <c:pageSetup paperSize="9" orientation="portrait" horizontalDpi="-4" verticalDpi="-4"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Transmissionsverluste</a:t>
            </a:r>
          </a:p>
        </c:rich>
      </c:tx>
      <c:layout>
        <c:manualLayout>
          <c:xMode val="edge"/>
          <c:yMode val="edge"/>
          <c:x val="0.31634446397188065"/>
          <c:y val="0"/>
        </c:manualLayout>
      </c:layout>
      <c:overlay val="0"/>
      <c:spPr>
        <a:noFill/>
        <a:ln w="25400">
          <a:noFill/>
        </a:ln>
      </c:spPr>
    </c:title>
    <c:autoTitleDeleted val="0"/>
    <c:view3D>
      <c:rotX val="25"/>
      <c:hPercent val="500"/>
      <c:rotY val="3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sideWall>
    <c:back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backWall>
    <c:plotArea>
      <c:layout>
        <c:manualLayout>
          <c:layoutTarget val="inner"/>
          <c:xMode val="edge"/>
          <c:yMode val="edge"/>
          <c:x val="2.4604569420035152E-2"/>
          <c:y val="0"/>
          <c:w val="0.9490333919156414"/>
          <c:h val="0"/>
        </c:manualLayout>
      </c:layout>
      <c:bar3DChart>
        <c:barDir val="bar"/>
        <c:grouping val="stacked"/>
        <c:varyColors val="0"/>
        <c:ser>
          <c:idx val="0"/>
          <c:order val="0"/>
          <c:spPr>
            <a:pattFill prst="pct20">
              <a:fgClr>
                <a:srgbClr val="000000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2A71-423C-9B38-D0F21B958C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3"/>
        <c:gapDepth val="0"/>
        <c:shape val="box"/>
        <c:axId val="572931096"/>
        <c:axId val="1"/>
        <c:axId val="0"/>
      </c:bar3DChart>
      <c:catAx>
        <c:axId val="57293109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"/>
        <c:crosses val="autoZero"/>
        <c:auto val="0"/>
        <c:lblAlgn val="ctr"/>
        <c:lblOffset val="100"/>
        <c:tickLblSkip val="2"/>
        <c:tickMarkSkip val="1"/>
        <c:noMultiLvlLbl val="0"/>
      </c:catAx>
      <c:valAx>
        <c:axId val="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de-DE"/>
                  <a:t>[kWh/m²a*]</a:t>
                </a:r>
              </a:p>
            </c:rich>
          </c:tx>
          <c:layout>
            <c:manualLayout>
              <c:xMode val="edge"/>
              <c:yMode val="edge"/>
              <c:x val="0.55711775043936729"/>
              <c:y val="0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572931096"/>
        <c:crosses val="autoZero"/>
        <c:crossBetween val="between"/>
      </c:valAx>
      <c:spPr>
        <a:noFill/>
        <a:ln w="25400">
          <a:noFill/>
        </a:ln>
      </c:spPr>
    </c:plotArea>
    <c:plotVisOnly val="0"/>
    <c:dispBlanksAs val="gap"/>
    <c:showDLblsOverMax val="0"/>
  </c:chart>
  <c:spPr>
    <a:solidFill>
      <a:srgbClr val="FFFFFF"/>
    </a:solidFill>
    <a:ln w="12700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>
      <c:oddHeader>&amp;N</c:oddHeader>
      <c:oddFooter>Seite &amp;S</c:oddFooter>
    </c:headerFooter>
    <c:pageMargins b="0.98425196899999989" l="0.78740157499999996" r="0.78740157499999996" t="0.98425196899999989" header="0.51181102300000003" footer="0.51181102300000003"/>
    <c:pageSetup paperSize="9" orientation="portrait" horizontalDpi="-4" verticalDpi="-4"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Wärmeverluste</a:t>
            </a:r>
          </a:p>
        </c:rich>
      </c:tx>
      <c:layout>
        <c:manualLayout>
          <c:xMode val="edge"/>
          <c:yMode val="edge"/>
          <c:x val="0.27384615384615385"/>
          <c:y val="0"/>
        </c:manualLayout>
      </c:layout>
      <c:overlay val="0"/>
      <c:spPr>
        <a:noFill/>
        <a:ln w="25400">
          <a:noFill/>
        </a:ln>
      </c:spPr>
    </c:title>
    <c:autoTitleDeleted val="0"/>
    <c:view3D>
      <c:rotX val="25"/>
      <c:hPercent val="5"/>
      <c:rotY val="3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sideWall>
    <c:back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backWall>
    <c:plotArea>
      <c:layout>
        <c:manualLayout>
          <c:layoutTarget val="inner"/>
          <c:xMode val="edge"/>
          <c:yMode val="edge"/>
          <c:x val="0.10153846153846154"/>
          <c:y val="0"/>
          <c:w val="0.85230769230769243"/>
          <c:h val="0"/>
        </c:manualLayout>
      </c:layout>
      <c:bar3DChart>
        <c:barDir val="col"/>
        <c:grouping val="stacked"/>
        <c:varyColors val="0"/>
        <c:ser>
          <c:idx val="0"/>
          <c:order val="0"/>
          <c:tx>
            <c:v>#BEZUG!</c:v>
          </c:tx>
          <c:spPr>
            <a:solidFill>
              <a:srgbClr val="C0C0C0"/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val>
            <c:numLit>
              <c:formatCode>General</c:formatCode>
              <c:ptCount val="1"/>
              <c:pt idx="0">
                <c:v>1</c:v>
              </c:pt>
            </c:numLit>
          </c:val>
          <c:extLst>
            <c:ext xmlns:c16="http://schemas.microsoft.com/office/drawing/2014/chart" uri="{C3380CC4-5D6E-409C-BE32-E72D297353CC}">
              <c16:uniqueId val="{00000000-DDBB-4E5B-99F2-EF8667FB7334}"/>
            </c:ext>
          </c:extLst>
        </c:ser>
        <c:ser>
          <c:idx val="1"/>
          <c:order val="1"/>
          <c:tx>
            <c:v>#BEZUG!</c:v>
          </c:tx>
          <c:spPr>
            <a:pattFill prst="pct20">
              <a:fgClr>
                <a:srgbClr val="0000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invertIfNegative val="0"/>
          <c:val>
            <c:numLit>
              <c:formatCode>General</c:formatCode>
              <c:ptCount val="1"/>
              <c:pt idx="0">
                <c:v>1</c:v>
              </c:pt>
            </c:numLit>
          </c:val>
          <c:extLst>
            <c:ext xmlns:c16="http://schemas.microsoft.com/office/drawing/2014/chart" uri="{C3380CC4-5D6E-409C-BE32-E72D297353CC}">
              <c16:uniqueId val="{00000001-DDBB-4E5B-99F2-EF8667FB73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3"/>
        <c:gapDepth val="0"/>
        <c:shape val="box"/>
        <c:axId val="572930376"/>
        <c:axId val="1"/>
        <c:axId val="0"/>
      </c:bar3DChart>
      <c:catAx>
        <c:axId val="572930376"/>
        <c:scaling>
          <c:orientation val="minMax"/>
        </c:scaling>
        <c:delete val="0"/>
        <c:axPos val="b"/>
        <c:majorTickMark val="out"/>
        <c:minorTickMark val="none"/>
        <c:tickLblPos val="none"/>
        <c:spPr>
          <a:ln w="3175">
            <a:solidFill>
              <a:srgbClr val="000000"/>
            </a:solidFill>
            <a:prstDash val="solid"/>
          </a:ln>
        </c:spPr>
        <c:crossAx val="1"/>
        <c:crosses val="autoZero"/>
        <c:auto val="0"/>
        <c:lblAlgn val="ctr"/>
        <c:lblOffset val="100"/>
        <c:tickMarkSkip val="1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de-DE"/>
                  <a:t>[kWh/m²a*]</a:t>
                </a:r>
              </a:p>
            </c:rich>
          </c:tx>
          <c:layout>
            <c:manualLayout>
              <c:xMode val="edge"/>
              <c:yMode val="edge"/>
              <c:x val="7.6923076923076927E-2"/>
              <c:y val="0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572930376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54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0"/>
    <c:dispBlanksAs val="gap"/>
    <c:showDLblsOverMax val="0"/>
  </c:chart>
  <c:spPr>
    <a:solidFill>
      <a:srgbClr val="FFFFFF"/>
    </a:solidFill>
    <a:ln w="12700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>
      <c:oddHeader>&amp;N</c:oddHeader>
      <c:oddFooter>Seite &amp;S</c:oddFooter>
    </c:headerFooter>
    <c:pageMargins b="0.98425196899999989" l="0.78740157499999996" r="0.78740157499999996" t="0.98425196899999989" header="0.51181102300000003" footer="0.51181102300000003"/>
    <c:pageSetup paperSize="9" orientation="portrait" horizontalDpi="360" verticalDpi="180"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Heizwärmebedarf</a:t>
            </a:r>
          </a:p>
        </c:rich>
      </c:tx>
      <c:layout>
        <c:manualLayout>
          <c:xMode val="edge"/>
          <c:yMode val="edge"/>
          <c:x val="0.18852459016393441"/>
          <c:y val="0"/>
        </c:manualLayout>
      </c:layout>
      <c:overlay val="0"/>
      <c:spPr>
        <a:noFill/>
        <a:ln w="25400">
          <a:noFill/>
        </a:ln>
      </c:spPr>
    </c:title>
    <c:autoTitleDeleted val="0"/>
    <c:view3D>
      <c:rotX val="25"/>
      <c:hPercent val="6"/>
      <c:rotY val="3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sideWall>
    <c:back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backWall>
    <c:plotArea>
      <c:layout>
        <c:manualLayout>
          <c:layoutTarget val="inner"/>
          <c:xMode val="edge"/>
          <c:yMode val="edge"/>
          <c:x val="0.1352459016393443"/>
          <c:y val="0"/>
          <c:w val="0.80327868852459039"/>
          <c:h val="0"/>
        </c:manualLayout>
      </c:layout>
      <c:bar3DChart>
        <c:barDir val="col"/>
        <c:grouping val="stacked"/>
        <c:varyColors val="0"/>
        <c:ser>
          <c:idx val="0"/>
          <c:order val="0"/>
          <c:tx>
            <c:v>#BEZUG!</c:v>
          </c:tx>
          <c:spPr>
            <a:solidFill>
              <a:srgbClr val="C0C0C0"/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val>
            <c:numLit>
              <c:formatCode>General</c:formatCode>
              <c:ptCount val="1"/>
              <c:pt idx="0">
                <c:v>1</c:v>
              </c:pt>
            </c:numLit>
          </c:val>
          <c:extLst>
            <c:ext xmlns:c16="http://schemas.microsoft.com/office/drawing/2014/chart" uri="{C3380CC4-5D6E-409C-BE32-E72D297353CC}">
              <c16:uniqueId val="{00000000-3503-4F9D-8BA4-A17062202042}"/>
            </c:ext>
          </c:extLst>
        </c:ser>
        <c:ser>
          <c:idx val="1"/>
          <c:order val="1"/>
          <c:tx>
            <c:v/>
          </c:tx>
          <c:spPr>
            <a:pattFill prst="pct20">
              <a:fgClr>
                <a:srgbClr val="0000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1-3503-4F9D-8BA4-A170622020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3"/>
        <c:gapDepth val="0"/>
        <c:shape val="box"/>
        <c:axId val="572933256"/>
        <c:axId val="1"/>
        <c:axId val="0"/>
      </c:bar3DChart>
      <c:catAx>
        <c:axId val="572933256"/>
        <c:scaling>
          <c:orientation val="minMax"/>
        </c:scaling>
        <c:delete val="0"/>
        <c:axPos val="b"/>
        <c:majorTickMark val="out"/>
        <c:minorTickMark val="none"/>
        <c:tickLblPos val="none"/>
        <c:spPr>
          <a:ln w="3175">
            <a:solidFill>
              <a:srgbClr val="000000"/>
            </a:solidFill>
            <a:prstDash val="solid"/>
          </a:ln>
        </c:spPr>
        <c:crossAx val="1"/>
        <c:crosses val="autoZero"/>
        <c:auto val="0"/>
        <c:lblAlgn val="ctr"/>
        <c:lblOffset val="100"/>
        <c:tickMarkSkip val="1"/>
        <c:noMultiLvlLbl val="0"/>
      </c:catAx>
      <c:valAx>
        <c:axId val="1"/>
        <c:scaling>
          <c:orientation val="minMax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de-DE"/>
                  <a:t>[kWh/m²a*]</a:t>
                </a:r>
              </a:p>
            </c:rich>
          </c:tx>
          <c:layout>
            <c:manualLayout>
              <c:xMode val="edge"/>
              <c:yMode val="edge"/>
              <c:x val="2.049180327868853E-2"/>
              <c:y val="0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572933256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54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0"/>
    <c:dispBlanksAs val="gap"/>
    <c:showDLblsOverMax val="0"/>
  </c:chart>
  <c:spPr>
    <a:solidFill>
      <a:srgbClr val="FFFFFF"/>
    </a:solidFill>
    <a:ln w="12700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>
      <c:oddHeader>&amp;N</c:oddHeader>
      <c:oddFooter>Seite &amp;S</c:oddFooter>
    </c:headerFooter>
    <c:pageMargins b="0.98425196899999989" l="0.78740157499999996" r="0.78740157499999996" t="0.98425196899999989" header="0.51181102300000003" footer="0.5118110230000000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Wärmegewinne</a:t>
            </a:r>
          </a:p>
        </c:rich>
      </c:tx>
      <c:layout>
        <c:manualLayout>
          <c:xMode val="edge"/>
          <c:yMode val="edge"/>
          <c:x val="0.37785588752196841"/>
          <c:y val="0"/>
        </c:manualLayout>
      </c:layout>
      <c:overlay val="0"/>
      <c:spPr>
        <a:noFill/>
        <a:ln w="25400">
          <a:noFill/>
        </a:ln>
      </c:spPr>
    </c:title>
    <c:autoTitleDeleted val="0"/>
    <c:view3D>
      <c:rotX val="25"/>
      <c:hPercent val="500"/>
      <c:rotY val="3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sideWall>
    <c:back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backWall>
    <c:plotArea>
      <c:layout>
        <c:manualLayout>
          <c:layoutTarget val="inner"/>
          <c:xMode val="edge"/>
          <c:yMode val="edge"/>
          <c:x val="2.4604569420035152E-2"/>
          <c:y val="0"/>
          <c:w val="0.9490333919156414"/>
          <c:h val="0"/>
        </c:manualLayout>
      </c:layout>
      <c:bar3DChart>
        <c:barDir val="bar"/>
        <c:grouping val="stacked"/>
        <c:varyColors val="0"/>
        <c:ser>
          <c:idx val="0"/>
          <c:order val="0"/>
          <c:spPr>
            <a:pattFill prst="pct20">
              <a:fgClr>
                <a:srgbClr val="000000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05F9-4BAE-9029-7B0F7E2EC1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3"/>
        <c:gapDepth val="0"/>
        <c:shape val="box"/>
        <c:axId val="572919216"/>
        <c:axId val="1"/>
        <c:axId val="0"/>
      </c:bar3DChart>
      <c:catAx>
        <c:axId val="57291921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de-DE"/>
                  <a:t>[kWh/m²a*]</a:t>
                </a:r>
              </a:p>
            </c:rich>
          </c:tx>
          <c:layout>
            <c:manualLayout>
              <c:xMode val="edge"/>
              <c:yMode val="edge"/>
              <c:x val="0.55711775043936729"/>
              <c:y val="0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572919216"/>
        <c:crosses val="autoZero"/>
        <c:crossBetween val="between"/>
      </c:valAx>
      <c:spPr>
        <a:noFill/>
        <a:ln w="25400">
          <a:noFill/>
        </a:ln>
      </c:spPr>
    </c:plotArea>
    <c:plotVisOnly val="0"/>
    <c:dispBlanksAs val="gap"/>
    <c:showDLblsOverMax val="0"/>
  </c:chart>
  <c:spPr>
    <a:solidFill>
      <a:srgbClr val="FFFFFF"/>
    </a:solidFill>
    <a:ln w="12700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>
      <c:oddHeader>&amp;N</c:oddHeader>
      <c:oddFooter>Seite &amp;S</c:oddFooter>
    </c:headerFooter>
    <c:pageMargins b="0.98425196899999989" l="0.78740157499999996" r="0.78740157499999996" t="0.98425196899999989" header="0.51181102300000003" footer="0.51181102300000003"/>
    <c:pageSetup paperSize="9" orientation="portrait" horizontalDpi="-4" verticalDpi="-4"/>
  </c:printSettings>
</c:chartSpace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lockText="1" noThreeD="1"/>
</file>

<file path=xl/ctrlProps/ctrlProp62.xml><?xml version="1.0" encoding="utf-8"?>
<formControlPr xmlns="http://schemas.microsoft.com/office/spreadsheetml/2009/9/main" objectType="CheckBox" lockText="1" noThreeD="1"/>
</file>

<file path=xl/ctrlProps/ctrlProp63.xml><?xml version="1.0" encoding="utf-8"?>
<formControlPr xmlns="http://schemas.microsoft.com/office/spreadsheetml/2009/9/main" objectType="CheckBox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image" Target="../media/image2.emf"/><Relationship Id="rId5" Type="http://schemas.openxmlformats.org/officeDocument/2006/relationships/image" Target="../media/image1.emf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4.emf"/><Relationship Id="rId3" Type="http://schemas.openxmlformats.org/officeDocument/2006/relationships/chart" Target="../charts/chart6.xml"/><Relationship Id="rId7" Type="http://schemas.openxmlformats.org/officeDocument/2006/relationships/image" Target="../media/image3.emf"/><Relationship Id="rId2" Type="http://schemas.openxmlformats.org/officeDocument/2006/relationships/chart" Target="../charts/chart5.xml"/><Relationship Id="rId1" Type="http://schemas.openxmlformats.org/officeDocument/2006/relationships/image" Target="../media/image1.emf"/><Relationship Id="rId6" Type="http://schemas.openxmlformats.org/officeDocument/2006/relationships/image" Target="../media/image2.emf"/><Relationship Id="rId5" Type="http://schemas.openxmlformats.org/officeDocument/2006/relationships/chart" Target="../charts/chart8.xml"/><Relationship Id="rId10" Type="http://schemas.openxmlformats.org/officeDocument/2006/relationships/image" Target="../media/image6.emf"/><Relationship Id="rId4" Type="http://schemas.openxmlformats.org/officeDocument/2006/relationships/chart" Target="../charts/chart7.xml"/><Relationship Id="rId9" Type="http://schemas.openxmlformats.org/officeDocument/2006/relationships/image" Target="../media/image5.emf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4.emf"/><Relationship Id="rId3" Type="http://schemas.openxmlformats.org/officeDocument/2006/relationships/chart" Target="../charts/chart11.xml"/><Relationship Id="rId7" Type="http://schemas.openxmlformats.org/officeDocument/2006/relationships/image" Target="../media/image3.emf"/><Relationship Id="rId2" Type="http://schemas.openxmlformats.org/officeDocument/2006/relationships/chart" Target="../charts/chart10.xml"/><Relationship Id="rId1" Type="http://schemas.openxmlformats.org/officeDocument/2006/relationships/chart" Target="../charts/chart9.xml"/><Relationship Id="rId6" Type="http://schemas.openxmlformats.org/officeDocument/2006/relationships/image" Target="../media/image2.emf"/><Relationship Id="rId5" Type="http://schemas.openxmlformats.org/officeDocument/2006/relationships/image" Target="../media/image1.emf"/><Relationship Id="rId4" Type="http://schemas.openxmlformats.org/officeDocument/2006/relationships/chart" Target="../charts/chart12.xml"/><Relationship Id="rId9" Type="http://schemas.openxmlformats.org/officeDocument/2006/relationships/image" Target="../media/image5.emf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4.emf"/><Relationship Id="rId3" Type="http://schemas.openxmlformats.org/officeDocument/2006/relationships/chart" Target="../charts/chart15.xml"/><Relationship Id="rId7" Type="http://schemas.openxmlformats.org/officeDocument/2006/relationships/image" Target="../media/image3.emf"/><Relationship Id="rId2" Type="http://schemas.openxmlformats.org/officeDocument/2006/relationships/chart" Target="../charts/chart14.xml"/><Relationship Id="rId1" Type="http://schemas.openxmlformats.org/officeDocument/2006/relationships/chart" Target="../charts/chart13.xml"/><Relationship Id="rId6" Type="http://schemas.openxmlformats.org/officeDocument/2006/relationships/image" Target="../media/image2.emf"/><Relationship Id="rId5" Type="http://schemas.openxmlformats.org/officeDocument/2006/relationships/image" Target="../media/image1.emf"/><Relationship Id="rId4" Type="http://schemas.openxmlformats.org/officeDocument/2006/relationships/chart" Target="../charts/chart16.xml"/><Relationship Id="rId9" Type="http://schemas.openxmlformats.org/officeDocument/2006/relationships/image" Target="../media/image5.emf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9.xml"/><Relationship Id="rId2" Type="http://schemas.openxmlformats.org/officeDocument/2006/relationships/chart" Target="../charts/chart18.xml"/><Relationship Id="rId1" Type="http://schemas.openxmlformats.org/officeDocument/2006/relationships/chart" Target="../charts/chart17.xml"/><Relationship Id="rId6" Type="http://schemas.openxmlformats.org/officeDocument/2006/relationships/image" Target="../media/image2.emf"/><Relationship Id="rId5" Type="http://schemas.openxmlformats.org/officeDocument/2006/relationships/image" Target="../media/image1.emf"/><Relationship Id="rId4" Type="http://schemas.openxmlformats.org/officeDocument/2006/relationships/chart" Target="../charts/chart20.xml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image" Target="../media/image4.emf"/><Relationship Id="rId3" Type="http://schemas.openxmlformats.org/officeDocument/2006/relationships/chart" Target="../charts/chart23.xml"/><Relationship Id="rId7" Type="http://schemas.openxmlformats.org/officeDocument/2006/relationships/image" Target="../media/image3.emf"/><Relationship Id="rId2" Type="http://schemas.openxmlformats.org/officeDocument/2006/relationships/chart" Target="../charts/chart22.xml"/><Relationship Id="rId1" Type="http://schemas.openxmlformats.org/officeDocument/2006/relationships/chart" Target="../charts/chart21.xml"/><Relationship Id="rId6" Type="http://schemas.openxmlformats.org/officeDocument/2006/relationships/image" Target="../media/image2.emf"/><Relationship Id="rId5" Type="http://schemas.openxmlformats.org/officeDocument/2006/relationships/image" Target="../media/image1.emf"/><Relationship Id="rId10" Type="http://schemas.openxmlformats.org/officeDocument/2006/relationships/image" Target="../media/image6.emf"/><Relationship Id="rId4" Type="http://schemas.openxmlformats.org/officeDocument/2006/relationships/chart" Target="../charts/chart24.xml"/><Relationship Id="rId9" Type="http://schemas.openxmlformats.org/officeDocument/2006/relationships/image" Target="../media/image5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685800</xdr:colOff>
      <xdr:row>0</xdr:row>
      <xdr:rowOff>0</xdr:rowOff>
    </xdr:to>
    <xdr:graphicFrame macro="">
      <xdr:nvGraphicFramePr>
        <xdr:cNvPr id="1609" name="Chart 2">
          <a:extLst>
            <a:ext uri="{FF2B5EF4-FFF2-40B4-BE49-F238E27FC236}">
              <a16:creationId xmlns:a16="http://schemas.microsoft.com/office/drawing/2014/main" id="{D0D819E9-7638-5940-694F-E76554D51D6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0</xdr:row>
      <xdr:rowOff>0</xdr:rowOff>
    </xdr:from>
    <xdr:to>
      <xdr:col>5</xdr:col>
      <xdr:colOff>657225</xdr:colOff>
      <xdr:row>0</xdr:row>
      <xdr:rowOff>0</xdr:rowOff>
    </xdr:to>
    <xdr:graphicFrame macro="">
      <xdr:nvGraphicFramePr>
        <xdr:cNvPr id="1610" name="Chart 3">
          <a:extLst>
            <a:ext uri="{FF2B5EF4-FFF2-40B4-BE49-F238E27FC236}">
              <a16:creationId xmlns:a16="http://schemas.microsoft.com/office/drawing/2014/main" id="{D714D8CA-7291-FF08-CDAF-1498FB70BEC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638175</xdr:colOff>
      <xdr:row>0</xdr:row>
      <xdr:rowOff>0</xdr:rowOff>
    </xdr:from>
    <xdr:to>
      <xdr:col>9</xdr:col>
      <xdr:colOff>685800</xdr:colOff>
      <xdr:row>0</xdr:row>
      <xdr:rowOff>0</xdr:rowOff>
    </xdr:to>
    <xdr:graphicFrame macro="">
      <xdr:nvGraphicFramePr>
        <xdr:cNvPr id="1611" name="Chart 4">
          <a:extLst>
            <a:ext uri="{FF2B5EF4-FFF2-40B4-BE49-F238E27FC236}">
              <a16:creationId xmlns:a16="http://schemas.microsoft.com/office/drawing/2014/main" id="{DAE0EE99-7E67-D85E-F03B-9A3E79C203A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0</xdr:row>
      <xdr:rowOff>0</xdr:rowOff>
    </xdr:from>
    <xdr:to>
      <xdr:col>9</xdr:col>
      <xdr:colOff>685800</xdr:colOff>
      <xdr:row>0</xdr:row>
      <xdr:rowOff>0</xdr:rowOff>
    </xdr:to>
    <xdr:graphicFrame macro="">
      <xdr:nvGraphicFramePr>
        <xdr:cNvPr id="1612" name="Chart 6">
          <a:extLst>
            <a:ext uri="{FF2B5EF4-FFF2-40B4-BE49-F238E27FC236}">
              <a16:creationId xmlns:a16="http://schemas.microsoft.com/office/drawing/2014/main" id="{A8A9EB3D-CACD-B706-0141-E673B85EC14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0</xdr:col>
      <xdr:colOff>28575</xdr:colOff>
      <xdr:row>3</xdr:row>
      <xdr:rowOff>19050</xdr:rowOff>
    </xdr:from>
    <xdr:to>
      <xdr:col>0</xdr:col>
      <xdr:colOff>323850</xdr:colOff>
      <xdr:row>5</xdr:row>
      <xdr:rowOff>9525</xdr:rowOff>
    </xdr:to>
    <xdr:pic>
      <xdr:nvPicPr>
        <xdr:cNvPr id="1613" name="Bild 7">
          <a:extLst>
            <a:ext uri="{FF2B5EF4-FFF2-40B4-BE49-F238E27FC236}">
              <a16:creationId xmlns:a16="http://schemas.microsoft.com/office/drawing/2014/main" id="{C5FBE273-B6AB-BBAB-2290-3997412EF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676275"/>
          <a:ext cx="295275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0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19050</xdr:colOff>
      <xdr:row>3</xdr:row>
      <xdr:rowOff>9525</xdr:rowOff>
    </xdr:from>
    <xdr:to>
      <xdr:col>7</xdr:col>
      <xdr:colOff>333375</xdr:colOff>
      <xdr:row>5</xdr:row>
      <xdr:rowOff>9525</xdr:rowOff>
    </xdr:to>
    <xdr:pic>
      <xdr:nvPicPr>
        <xdr:cNvPr id="1614" name="Bild 8">
          <a:extLst>
            <a:ext uri="{FF2B5EF4-FFF2-40B4-BE49-F238E27FC236}">
              <a16:creationId xmlns:a16="http://schemas.microsoft.com/office/drawing/2014/main" id="{9E017703-66A8-C3B6-FFA4-E28FF274F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666750"/>
          <a:ext cx="31432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3</xdr:row>
      <xdr:rowOff>9525</xdr:rowOff>
    </xdr:from>
    <xdr:to>
      <xdr:col>0</xdr:col>
      <xdr:colOff>323850</xdr:colOff>
      <xdr:row>5</xdr:row>
      <xdr:rowOff>9525</xdr:rowOff>
    </xdr:to>
    <xdr:pic>
      <xdr:nvPicPr>
        <xdr:cNvPr id="7117" name="Bild 7">
          <a:extLst>
            <a:ext uri="{FF2B5EF4-FFF2-40B4-BE49-F238E27FC236}">
              <a16:creationId xmlns:a16="http://schemas.microsoft.com/office/drawing/2014/main" id="{967A0586-E147-E6F2-C289-A4710635B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666750"/>
          <a:ext cx="304800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7</xdr:col>
      <xdr:colOff>685800</xdr:colOff>
      <xdr:row>0</xdr:row>
      <xdr:rowOff>0</xdr:rowOff>
    </xdr:to>
    <xdr:graphicFrame macro="">
      <xdr:nvGraphicFramePr>
        <xdr:cNvPr id="7118" name="Chart 2">
          <a:extLst>
            <a:ext uri="{FF2B5EF4-FFF2-40B4-BE49-F238E27FC236}">
              <a16:creationId xmlns:a16="http://schemas.microsoft.com/office/drawing/2014/main" id="{9DE6ABF2-7EEE-197F-C1A5-48DE20EE059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0</xdr:row>
      <xdr:rowOff>0</xdr:rowOff>
    </xdr:from>
    <xdr:to>
      <xdr:col>3</xdr:col>
      <xdr:colOff>657225</xdr:colOff>
      <xdr:row>0</xdr:row>
      <xdr:rowOff>0</xdr:rowOff>
    </xdr:to>
    <xdr:graphicFrame macro="">
      <xdr:nvGraphicFramePr>
        <xdr:cNvPr id="7119" name="Chart 3">
          <a:extLst>
            <a:ext uri="{FF2B5EF4-FFF2-40B4-BE49-F238E27FC236}">
              <a16:creationId xmlns:a16="http://schemas.microsoft.com/office/drawing/2014/main" id="{5EF9027A-C900-6AE3-903B-4ACA82DE3C1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</xdr:col>
      <xdr:colOff>638175</xdr:colOff>
      <xdr:row>0</xdr:row>
      <xdr:rowOff>0</xdr:rowOff>
    </xdr:from>
    <xdr:to>
      <xdr:col>7</xdr:col>
      <xdr:colOff>685800</xdr:colOff>
      <xdr:row>0</xdr:row>
      <xdr:rowOff>0</xdr:rowOff>
    </xdr:to>
    <xdr:graphicFrame macro="">
      <xdr:nvGraphicFramePr>
        <xdr:cNvPr id="7120" name="Chart 4">
          <a:extLst>
            <a:ext uri="{FF2B5EF4-FFF2-40B4-BE49-F238E27FC236}">
              <a16:creationId xmlns:a16="http://schemas.microsoft.com/office/drawing/2014/main" id="{6DF69CCD-D436-5450-094A-30C7FEE0F03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0</xdr:row>
      <xdr:rowOff>0</xdr:rowOff>
    </xdr:from>
    <xdr:to>
      <xdr:col>7</xdr:col>
      <xdr:colOff>685800</xdr:colOff>
      <xdr:row>0</xdr:row>
      <xdr:rowOff>0</xdr:rowOff>
    </xdr:to>
    <xdr:graphicFrame macro="">
      <xdr:nvGraphicFramePr>
        <xdr:cNvPr id="7121" name="Chart 6">
          <a:extLst>
            <a:ext uri="{FF2B5EF4-FFF2-40B4-BE49-F238E27FC236}">
              <a16:creationId xmlns:a16="http://schemas.microsoft.com/office/drawing/2014/main" id="{ADBE4F7C-8371-2D35-D60B-63E50A3BB1C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oneCell">
    <xdr:from>
      <xdr:col>5</xdr:col>
      <xdr:colOff>9525</xdr:colOff>
      <xdr:row>3</xdr:row>
      <xdr:rowOff>9525</xdr:rowOff>
    </xdr:from>
    <xdr:to>
      <xdr:col>5</xdr:col>
      <xdr:colOff>333375</xdr:colOff>
      <xdr:row>5</xdr:row>
      <xdr:rowOff>9525</xdr:rowOff>
    </xdr:to>
    <xdr:pic>
      <xdr:nvPicPr>
        <xdr:cNvPr id="7122" name="Bild 9">
          <a:extLst>
            <a:ext uri="{FF2B5EF4-FFF2-40B4-BE49-F238E27FC236}">
              <a16:creationId xmlns:a16="http://schemas.microsoft.com/office/drawing/2014/main" id="{C321CA0B-4970-3865-0F34-C2758495D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6175" y="666750"/>
          <a:ext cx="323850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26671</xdr:colOff>
      <xdr:row>7</xdr:row>
      <xdr:rowOff>17859</xdr:rowOff>
    </xdr:from>
    <xdr:to>
      <xdr:col>0</xdr:col>
      <xdr:colOff>331796</xdr:colOff>
      <xdr:row>9</xdr:row>
      <xdr:rowOff>9524</xdr:rowOff>
    </xdr:to>
    <xdr:pic>
      <xdr:nvPicPr>
        <xdr:cNvPr id="2158" name="Bild 10">
          <a:extLst>
            <a:ext uri="{FF2B5EF4-FFF2-40B4-BE49-F238E27FC236}">
              <a16:creationId xmlns:a16="http://schemas.microsoft.com/office/drawing/2014/main" id="{732AFA68-7FBC-23D3-7C55-D97CF61D6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duotone>
            <a:prstClr val="black"/>
            <a:schemeClr val="accent6">
              <a:tint val="45000"/>
              <a:satMod val="400000"/>
            </a:schemeClr>
          </a:duotone>
        </a:blip>
        <a:srcRect/>
        <a:stretch>
          <a:fillRect/>
        </a:stretch>
      </xdr:blipFill>
      <xdr:spPr bwMode="auto">
        <a:xfrm>
          <a:off x="26671" y="1339453"/>
          <a:ext cx="306703" cy="301227"/>
        </a:xfrm>
        <a:prstGeom prst="rect">
          <a:avLst/>
        </a:prstGeom>
        <a:noFill/>
        <a:ln w="9525" cap="flat">
          <a:noFill/>
          <a:prstDash val="solid"/>
          <a:miter lim="800000"/>
          <a:headEnd/>
          <a:tailEnd/>
        </a:ln>
      </xdr:spPr>
    </xdr:pic>
    <xdr:clientData/>
  </xdr:twoCellAnchor>
  <xdr:twoCellAnchor editAs="oneCell">
    <xdr:from>
      <xdr:col>0</xdr:col>
      <xdr:colOff>23983</xdr:colOff>
      <xdr:row>23</xdr:row>
      <xdr:rowOff>11906</xdr:rowOff>
    </xdr:from>
    <xdr:to>
      <xdr:col>0</xdr:col>
      <xdr:colOff>331783</xdr:colOff>
      <xdr:row>25</xdr:row>
      <xdr:rowOff>9525</xdr:rowOff>
    </xdr:to>
    <xdr:pic>
      <xdr:nvPicPr>
        <xdr:cNvPr id="2159" name="Bild 11">
          <a:extLst>
            <a:ext uri="{FF2B5EF4-FFF2-40B4-BE49-F238E27FC236}">
              <a16:creationId xmlns:a16="http://schemas.microsoft.com/office/drawing/2014/main" id="{B83BF620-F8F8-5CCA-A18E-CF8A683E0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duotone>
            <a:prstClr val="black"/>
            <a:schemeClr val="accent2">
              <a:tint val="45000"/>
              <a:satMod val="400000"/>
            </a:schemeClr>
          </a:duotone>
        </a:blip>
        <a:srcRect/>
        <a:stretch>
          <a:fillRect/>
        </a:stretch>
      </xdr:blipFill>
      <xdr:spPr bwMode="auto">
        <a:xfrm>
          <a:off x="23983" y="3810000"/>
          <a:ext cx="309392" cy="307181"/>
        </a:xfrm>
        <a:prstGeom prst="rect">
          <a:avLst/>
        </a:prstGeom>
        <a:noFill/>
        <a:ln w="9525" cap="flat">
          <a:noFill/>
          <a:prstDash val="solid"/>
          <a:miter lim="800000"/>
          <a:headEnd/>
          <a:tailEnd/>
        </a:ln>
      </xdr:spPr>
    </xdr:pic>
    <xdr:clientData/>
  </xdr:twoCellAnchor>
  <xdr:twoCellAnchor editAs="oneCell">
    <xdr:from>
      <xdr:col>0</xdr:col>
      <xdr:colOff>29766</xdr:colOff>
      <xdr:row>42</xdr:row>
      <xdr:rowOff>18517</xdr:rowOff>
    </xdr:from>
    <xdr:to>
      <xdr:col>0</xdr:col>
      <xdr:colOff>321661</xdr:colOff>
      <xdr:row>44</xdr:row>
      <xdr:rowOff>9525</xdr:rowOff>
    </xdr:to>
    <xdr:pic>
      <xdr:nvPicPr>
        <xdr:cNvPr id="2160" name="Bild 12">
          <a:extLst>
            <a:ext uri="{FF2B5EF4-FFF2-40B4-BE49-F238E27FC236}">
              <a16:creationId xmlns:a16="http://schemas.microsoft.com/office/drawing/2014/main" id="{7336610B-568C-8BD6-4964-6C97F6DBD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duotone>
            <a:prstClr val="black"/>
            <a:schemeClr val="accent1">
              <a:tint val="45000"/>
              <a:satMod val="400000"/>
            </a:schemeClr>
          </a:duotone>
        </a:blip>
        <a:srcRect/>
        <a:stretch>
          <a:fillRect/>
        </a:stretch>
      </xdr:blipFill>
      <xdr:spPr bwMode="auto">
        <a:xfrm>
          <a:off x="29766" y="6769361"/>
          <a:ext cx="294084" cy="300570"/>
        </a:xfrm>
        <a:prstGeom prst="rect">
          <a:avLst/>
        </a:prstGeom>
        <a:noFill/>
        <a:ln w="9525" cap="flat">
          <a:noFill/>
          <a:prstDash val="solid"/>
          <a:miter lim="800000"/>
          <a:headEnd/>
          <a:tailEnd/>
        </a:ln>
      </xdr:spPr>
    </xdr:pic>
    <xdr:clientData/>
  </xdr:twoCellAnchor>
  <xdr:twoCellAnchor editAs="oneCell">
    <xdr:from>
      <xdr:col>9</xdr:col>
      <xdr:colOff>219075</xdr:colOff>
      <xdr:row>55</xdr:row>
      <xdr:rowOff>76200</xdr:rowOff>
    </xdr:from>
    <xdr:to>
      <xdr:col>9</xdr:col>
      <xdr:colOff>542925</xdr:colOff>
      <xdr:row>57</xdr:row>
      <xdr:rowOff>95250</xdr:rowOff>
    </xdr:to>
    <xdr:pic>
      <xdr:nvPicPr>
        <xdr:cNvPr id="7126" name="Bild 13">
          <a:extLst>
            <a:ext uri="{FF2B5EF4-FFF2-40B4-BE49-F238E27FC236}">
              <a16:creationId xmlns:a16="http://schemas.microsoft.com/office/drawing/2014/main" id="{21137B21-3C09-5107-E579-62330AED2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19825" y="8734425"/>
          <a:ext cx="323850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685800</xdr:colOff>
      <xdr:row>0</xdr:row>
      <xdr:rowOff>0</xdr:rowOff>
    </xdr:to>
    <xdr:graphicFrame macro="">
      <xdr:nvGraphicFramePr>
        <xdr:cNvPr id="12138" name="Chart 2">
          <a:extLst>
            <a:ext uri="{FF2B5EF4-FFF2-40B4-BE49-F238E27FC236}">
              <a16:creationId xmlns:a16="http://schemas.microsoft.com/office/drawing/2014/main" id="{393B702D-7730-DDD3-FD56-B281D38CCE9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0</xdr:row>
      <xdr:rowOff>0</xdr:rowOff>
    </xdr:from>
    <xdr:to>
      <xdr:col>5</xdr:col>
      <xdr:colOff>657225</xdr:colOff>
      <xdr:row>0</xdr:row>
      <xdr:rowOff>0</xdr:rowOff>
    </xdr:to>
    <xdr:graphicFrame macro="">
      <xdr:nvGraphicFramePr>
        <xdr:cNvPr id="12139" name="Chart 3">
          <a:extLst>
            <a:ext uri="{FF2B5EF4-FFF2-40B4-BE49-F238E27FC236}">
              <a16:creationId xmlns:a16="http://schemas.microsoft.com/office/drawing/2014/main" id="{BBA6A081-06DE-814F-D2D3-44FDB795DA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638175</xdr:colOff>
      <xdr:row>0</xdr:row>
      <xdr:rowOff>0</xdr:rowOff>
    </xdr:from>
    <xdr:to>
      <xdr:col>9</xdr:col>
      <xdr:colOff>685800</xdr:colOff>
      <xdr:row>0</xdr:row>
      <xdr:rowOff>0</xdr:rowOff>
    </xdr:to>
    <xdr:graphicFrame macro="">
      <xdr:nvGraphicFramePr>
        <xdr:cNvPr id="12140" name="Chart 4">
          <a:extLst>
            <a:ext uri="{FF2B5EF4-FFF2-40B4-BE49-F238E27FC236}">
              <a16:creationId xmlns:a16="http://schemas.microsoft.com/office/drawing/2014/main" id="{7F071076-BB30-6722-C3DB-676182D7CD2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0</xdr:row>
      <xdr:rowOff>0</xdr:rowOff>
    </xdr:from>
    <xdr:to>
      <xdr:col>9</xdr:col>
      <xdr:colOff>685800</xdr:colOff>
      <xdr:row>0</xdr:row>
      <xdr:rowOff>0</xdr:rowOff>
    </xdr:to>
    <xdr:graphicFrame macro="">
      <xdr:nvGraphicFramePr>
        <xdr:cNvPr id="12141" name="Chart 6">
          <a:extLst>
            <a:ext uri="{FF2B5EF4-FFF2-40B4-BE49-F238E27FC236}">
              <a16:creationId xmlns:a16="http://schemas.microsoft.com/office/drawing/2014/main" id="{F73F6151-EF31-E4F4-2420-F04516C52AD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0</xdr:col>
      <xdr:colOff>28575</xdr:colOff>
      <xdr:row>3</xdr:row>
      <xdr:rowOff>19050</xdr:rowOff>
    </xdr:from>
    <xdr:to>
      <xdr:col>0</xdr:col>
      <xdr:colOff>323850</xdr:colOff>
      <xdr:row>5</xdr:row>
      <xdr:rowOff>9525</xdr:rowOff>
    </xdr:to>
    <xdr:pic>
      <xdr:nvPicPr>
        <xdr:cNvPr id="12142" name="Bild 7">
          <a:extLst>
            <a:ext uri="{FF2B5EF4-FFF2-40B4-BE49-F238E27FC236}">
              <a16:creationId xmlns:a16="http://schemas.microsoft.com/office/drawing/2014/main" id="{52E27A14-A4B4-77D1-DC86-F8807EE3C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676275"/>
          <a:ext cx="295275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19050</xdr:colOff>
      <xdr:row>3</xdr:row>
      <xdr:rowOff>9525</xdr:rowOff>
    </xdr:from>
    <xdr:to>
      <xdr:col>7</xdr:col>
      <xdr:colOff>333375</xdr:colOff>
      <xdr:row>5</xdr:row>
      <xdr:rowOff>9525</xdr:rowOff>
    </xdr:to>
    <xdr:pic>
      <xdr:nvPicPr>
        <xdr:cNvPr id="12143" name="Bild 9">
          <a:extLst>
            <a:ext uri="{FF2B5EF4-FFF2-40B4-BE49-F238E27FC236}">
              <a16:creationId xmlns:a16="http://schemas.microsoft.com/office/drawing/2014/main" id="{B6D9EB9C-6B7A-F308-1246-DA4DC8164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5700" y="666750"/>
          <a:ext cx="31432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11906</xdr:colOff>
      <xdr:row>7</xdr:row>
      <xdr:rowOff>3360</xdr:rowOff>
    </xdr:from>
    <xdr:to>
      <xdr:col>0</xdr:col>
      <xdr:colOff>331176</xdr:colOff>
      <xdr:row>9</xdr:row>
      <xdr:rowOff>9525</xdr:rowOff>
    </xdr:to>
    <xdr:pic>
      <xdr:nvPicPr>
        <xdr:cNvPr id="3172" name="Bild 10">
          <a:extLst>
            <a:ext uri="{FF2B5EF4-FFF2-40B4-BE49-F238E27FC236}">
              <a16:creationId xmlns:a16="http://schemas.microsoft.com/office/drawing/2014/main" id="{4E5D1FA3-7025-3216-426D-A1C9A42FD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duotone>
            <a:prstClr val="black"/>
            <a:schemeClr val="accent6">
              <a:tint val="45000"/>
              <a:satMod val="400000"/>
            </a:schemeClr>
          </a:duotone>
        </a:blip>
        <a:srcRect/>
        <a:stretch>
          <a:fillRect/>
        </a:stretch>
      </xdr:blipFill>
      <xdr:spPr bwMode="auto">
        <a:xfrm>
          <a:off x="11906" y="1301141"/>
          <a:ext cx="321469" cy="315728"/>
        </a:xfrm>
        <a:prstGeom prst="rect">
          <a:avLst/>
        </a:prstGeom>
        <a:noFill/>
        <a:ln w="9525" cap="flat">
          <a:noFill/>
          <a:prstDash val="solid"/>
          <a:miter lim="800000"/>
          <a:headEnd/>
          <a:tailEnd/>
        </a:ln>
      </xdr:spPr>
    </xdr:pic>
    <xdr:clientData/>
  </xdr:twoCellAnchor>
  <xdr:twoCellAnchor editAs="oneCell">
    <xdr:from>
      <xdr:col>0</xdr:col>
      <xdr:colOff>17859</xdr:colOff>
      <xdr:row>25</xdr:row>
      <xdr:rowOff>5825</xdr:rowOff>
    </xdr:from>
    <xdr:to>
      <xdr:col>0</xdr:col>
      <xdr:colOff>331565</xdr:colOff>
      <xdr:row>27</xdr:row>
      <xdr:rowOff>9525</xdr:rowOff>
    </xdr:to>
    <xdr:pic>
      <xdr:nvPicPr>
        <xdr:cNvPr id="3173" name="Bild 11">
          <a:extLst>
            <a:ext uri="{FF2B5EF4-FFF2-40B4-BE49-F238E27FC236}">
              <a16:creationId xmlns:a16="http://schemas.microsoft.com/office/drawing/2014/main" id="{2AEA152B-AA28-1347-FA48-6DDD40EF3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duotone>
            <a:prstClr val="black"/>
            <a:schemeClr val="accent2">
              <a:tint val="45000"/>
              <a:satMod val="400000"/>
            </a:schemeClr>
          </a:duotone>
        </a:blip>
        <a:srcRect/>
        <a:stretch>
          <a:fillRect/>
        </a:stretch>
      </xdr:blipFill>
      <xdr:spPr bwMode="auto">
        <a:xfrm>
          <a:off x="17859" y="4089669"/>
          <a:ext cx="315516" cy="313262"/>
        </a:xfrm>
        <a:prstGeom prst="rect">
          <a:avLst/>
        </a:prstGeom>
        <a:noFill/>
        <a:ln w="9525" cap="flat">
          <a:noFill/>
          <a:prstDash val="solid"/>
          <a:miter lim="800000"/>
          <a:headEnd/>
          <a:tailEnd/>
        </a:ln>
      </xdr:spPr>
    </xdr:pic>
    <xdr:clientData/>
  </xdr:twoCellAnchor>
  <xdr:twoCellAnchor editAs="oneCell">
    <xdr:from>
      <xdr:col>0</xdr:col>
      <xdr:colOff>23300</xdr:colOff>
      <xdr:row>44</xdr:row>
      <xdr:rowOff>11907</xdr:rowOff>
    </xdr:from>
    <xdr:to>
      <xdr:col>0</xdr:col>
      <xdr:colOff>321922</xdr:colOff>
      <xdr:row>46</xdr:row>
      <xdr:rowOff>9525</xdr:rowOff>
    </xdr:to>
    <xdr:pic>
      <xdr:nvPicPr>
        <xdr:cNvPr id="3174" name="Bild 12">
          <a:extLst>
            <a:ext uri="{FF2B5EF4-FFF2-40B4-BE49-F238E27FC236}">
              <a16:creationId xmlns:a16="http://schemas.microsoft.com/office/drawing/2014/main" id="{F352DFE0-D41B-029F-77B5-6E77B6137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duotone>
            <a:prstClr val="black"/>
            <a:schemeClr val="accent1">
              <a:tint val="45000"/>
              <a:satMod val="400000"/>
            </a:schemeClr>
          </a:duotone>
        </a:blip>
        <a:srcRect/>
        <a:stretch>
          <a:fillRect/>
        </a:stretch>
      </xdr:blipFill>
      <xdr:spPr bwMode="auto">
        <a:xfrm>
          <a:off x="23300" y="7036595"/>
          <a:ext cx="300549" cy="307180"/>
        </a:xfrm>
        <a:prstGeom prst="rect">
          <a:avLst/>
        </a:prstGeom>
        <a:noFill/>
        <a:ln w="9525" cap="flat">
          <a:noFill/>
          <a:prstDash val="solid"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685800</xdr:colOff>
      <xdr:row>0</xdr:row>
      <xdr:rowOff>0</xdr:rowOff>
    </xdr:to>
    <xdr:graphicFrame macro="">
      <xdr:nvGraphicFramePr>
        <xdr:cNvPr id="1105207" name="Chart 2">
          <a:extLst>
            <a:ext uri="{FF2B5EF4-FFF2-40B4-BE49-F238E27FC236}">
              <a16:creationId xmlns:a16="http://schemas.microsoft.com/office/drawing/2014/main" id="{E062776F-ABAC-72E6-A671-9C10091B389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0</xdr:row>
      <xdr:rowOff>0</xdr:rowOff>
    </xdr:from>
    <xdr:to>
      <xdr:col>3</xdr:col>
      <xdr:colOff>657225</xdr:colOff>
      <xdr:row>0</xdr:row>
      <xdr:rowOff>0</xdr:rowOff>
    </xdr:to>
    <xdr:graphicFrame macro="">
      <xdr:nvGraphicFramePr>
        <xdr:cNvPr id="1105208" name="Chart 3">
          <a:extLst>
            <a:ext uri="{FF2B5EF4-FFF2-40B4-BE49-F238E27FC236}">
              <a16:creationId xmlns:a16="http://schemas.microsoft.com/office/drawing/2014/main" id="{1CAE2F33-5AAE-7AEB-BC6E-AEC6EA723A1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638175</xdr:colOff>
      <xdr:row>0</xdr:row>
      <xdr:rowOff>0</xdr:rowOff>
    </xdr:from>
    <xdr:to>
      <xdr:col>7</xdr:col>
      <xdr:colOff>685800</xdr:colOff>
      <xdr:row>0</xdr:row>
      <xdr:rowOff>0</xdr:rowOff>
    </xdr:to>
    <xdr:graphicFrame macro="">
      <xdr:nvGraphicFramePr>
        <xdr:cNvPr id="1105209" name="Chart 4">
          <a:extLst>
            <a:ext uri="{FF2B5EF4-FFF2-40B4-BE49-F238E27FC236}">
              <a16:creationId xmlns:a16="http://schemas.microsoft.com/office/drawing/2014/main" id="{02ED2106-32D7-C7B5-5457-EB197745421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0</xdr:row>
      <xdr:rowOff>0</xdr:rowOff>
    </xdr:from>
    <xdr:to>
      <xdr:col>7</xdr:col>
      <xdr:colOff>685800</xdr:colOff>
      <xdr:row>0</xdr:row>
      <xdr:rowOff>0</xdr:rowOff>
    </xdr:to>
    <xdr:graphicFrame macro="">
      <xdr:nvGraphicFramePr>
        <xdr:cNvPr id="1105210" name="Chart 6">
          <a:extLst>
            <a:ext uri="{FF2B5EF4-FFF2-40B4-BE49-F238E27FC236}">
              <a16:creationId xmlns:a16="http://schemas.microsoft.com/office/drawing/2014/main" id="{7ABE183B-F1A4-D422-B4EE-F1F2818B575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0</xdr:col>
      <xdr:colOff>19050</xdr:colOff>
      <xdr:row>4</xdr:row>
      <xdr:rowOff>9525</xdr:rowOff>
    </xdr:from>
    <xdr:to>
      <xdr:col>0</xdr:col>
      <xdr:colOff>323850</xdr:colOff>
      <xdr:row>6</xdr:row>
      <xdr:rowOff>9525</xdr:rowOff>
    </xdr:to>
    <xdr:pic>
      <xdr:nvPicPr>
        <xdr:cNvPr id="1105211" name="Bild 7">
          <a:extLst>
            <a:ext uri="{FF2B5EF4-FFF2-40B4-BE49-F238E27FC236}">
              <a16:creationId xmlns:a16="http://schemas.microsoft.com/office/drawing/2014/main" id="{60A0A661-CBFB-CBDD-0554-C8979CD0E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666750"/>
          <a:ext cx="304800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9525</xdr:colOff>
      <xdr:row>4</xdr:row>
      <xdr:rowOff>0</xdr:rowOff>
    </xdr:from>
    <xdr:to>
      <xdr:col>5</xdr:col>
      <xdr:colOff>333375</xdr:colOff>
      <xdr:row>6</xdr:row>
      <xdr:rowOff>9525</xdr:rowOff>
    </xdr:to>
    <xdr:pic>
      <xdr:nvPicPr>
        <xdr:cNvPr id="1105212" name="Bild 9">
          <a:extLst>
            <a:ext uri="{FF2B5EF4-FFF2-40B4-BE49-F238E27FC236}">
              <a16:creationId xmlns:a16="http://schemas.microsoft.com/office/drawing/2014/main" id="{4CFA98E7-D4CD-9EBC-C952-0B72D63A5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7625" y="866775"/>
          <a:ext cx="323850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14547</xdr:colOff>
      <xdr:row>8</xdr:row>
      <xdr:rowOff>5952</xdr:rowOff>
    </xdr:from>
    <xdr:ext cx="316648" cy="308372"/>
    <xdr:pic>
      <xdr:nvPicPr>
        <xdr:cNvPr id="8" name="Bild 10">
          <a:extLst>
            <a:ext uri="{FF2B5EF4-FFF2-40B4-BE49-F238E27FC236}">
              <a16:creationId xmlns:a16="http://schemas.microsoft.com/office/drawing/2014/main" id="{FBBE1AE7-581B-A05F-4A18-AAF39C188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duotone>
            <a:prstClr val="black"/>
            <a:schemeClr val="accent6">
              <a:tint val="45000"/>
              <a:satMod val="400000"/>
            </a:schemeClr>
          </a:duotone>
        </a:blip>
        <a:srcRect/>
        <a:stretch>
          <a:fillRect/>
        </a:stretch>
      </xdr:blipFill>
      <xdr:spPr bwMode="auto">
        <a:xfrm>
          <a:off x="14547" y="1139427"/>
          <a:ext cx="318828" cy="308372"/>
        </a:xfrm>
        <a:prstGeom prst="rect">
          <a:avLst/>
        </a:prstGeom>
        <a:noFill/>
        <a:ln w="9525" cap="flat">
          <a:noFill/>
          <a:prstDash val="solid"/>
          <a:miter lim="800000"/>
          <a:headEnd/>
          <a:tailEnd/>
        </a:ln>
      </xdr:spPr>
    </xdr:pic>
    <xdr:clientData/>
  </xdr:oneCellAnchor>
  <xdr:oneCellAnchor>
    <xdr:from>
      <xdr:col>0</xdr:col>
      <xdr:colOff>11906</xdr:colOff>
      <xdr:row>20</xdr:row>
      <xdr:rowOff>2295</xdr:rowOff>
    </xdr:from>
    <xdr:ext cx="319270" cy="312029"/>
    <xdr:pic>
      <xdr:nvPicPr>
        <xdr:cNvPr id="9" name="Bild 11">
          <a:extLst>
            <a:ext uri="{FF2B5EF4-FFF2-40B4-BE49-F238E27FC236}">
              <a16:creationId xmlns:a16="http://schemas.microsoft.com/office/drawing/2014/main" id="{3CE9988C-4A69-B234-358E-29279B118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duotone>
            <a:prstClr val="black"/>
            <a:schemeClr val="accent2">
              <a:tint val="45000"/>
              <a:satMod val="400000"/>
            </a:schemeClr>
          </a:duotone>
        </a:blip>
        <a:srcRect/>
        <a:stretch>
          <a:fillRect/>
        </a:stretch>
      </xdr:blipFill>
      <xdr:spPr bwMode="auto">
        <a:xfrm>
          <a:off x="11906" y="3878970"/>
          <a:ext cx="321469" cy="312029"/>
        </a:xfrm>
        <a:prstGeom prst="rect">
          <a:avLst/>
        </a:prstGeom>
        <a:noFill/>
        <a:ln w="9525" cap="flat">
          <a:noFill/>
          <a:prstDash val="solid"/>
          <a:miter lim="800000"/>
          <a:headEnd/>
          <a:tailEnd/>
        </a:ln>
      </xdr:spPr>
    </xdr:pic>
    <xdr:clientData/>
  </xdr:oneCellAnchor>
  <xdr:oneCellAnchor>
    <xdr:from>
      <xdr:col>0</xdr:col>
      <xdr:colOff>17474</xdr:colOff>
      <xdr:row>32</xdr:row>
      <xdr:rowOff>5952</xdr:rowOff>
    </xdr:from>
    <xdr:ext cx="304221" cy="308372"/>
    <xdr:pic>
      <xdr:nvPicPr>
        <xdr:cNvPr id="10" name="Bild 12">
          <a:extLst>
            <a:ext uri="{FF2B5EF4-FFF2-40B4-BE49-F238E27FC236}">
              <a16:creationId xmlns:a16="http://schemas.microsoft.com/office/drawing/2014/main" id="{88C8F638-5C75-B46B-A768-7FCB4F3E0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duotone>
            <a:prstClr val="black"/>
            <a:schemeClr val="accent1">
              <a:tint val="45000"/>
              <a:satMod val="400000"/>
            </a:schemeClr>
          </a:duotone>
        </a:blip>
        <a:srcRect/>
        <a:stretch>
          <a:fillRect/>
        </a:stretch>
      </xdr:blipFill>
      <xdr:spPr bwMode="auto">
        <a:xfrm>
          <a:off x="17474" y="6806802"/>
          <a:ext cx="306376" cy="308372"/>
        </a:xfrm>
        <a:prstGeom prst="rect">
          <a:avLst/>
        </a:prstGeom>
        <a:noFill/>
        <a:ln w="9525" cap="flat">
          <a:noFill/>
          <a:prstDash val="solid"/>
          <a:miter lim="800000"/>
          <a:headEnd/>
          <a:tailEnd/>
        </a:ln>
      </xdr:spPr>
    </xdr:pic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38100</xdr:colOff>
          <xdr:row>44</xdr:row>
          <xdr:rowOff>38100</xdr:rowOff>
        </xdr:from>
        <xdr:to>
          <xdr:col>0</xdr:col>
          <xdr:colOff>342900</xdr:colOff>
          <xdr:row>46</xdr:row>
          <xdr:rowOff>66675</xdr:rowOff>
        </xdr:to>
        <xdr:sp macro="" textlink="">
          <xdr:nvSpPr>
            <xdr:cNvPr id="1104940" name="Check Box 44" descr="44" hidden="1">
              <a:extLst>
                <a:ext uri="{63B3BB69-23CF-44E3-9099-C40C66FF867C}">
                  <a14:compatExt spid="_x0000_s1104940"/>
                </a:ext>
                <a:ext uri="{FF2B5EF4-FFF2-40B4-BE49-F238E27FC236}">
                  <a16:creationId xmlns:a16="http://schemas.microsoft.com/office/drawing/2014/main" id="{00000000-0008-0000-0300-00002CDC1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47</xdr:row>
          <xdr:rowOff>142875</xdr:rowOff>
        </xdr:from>
        <xdr:to>
          <xdr:col>0</xdr:col>
          <xdr:colOff>314325</xdr:colOff>
          <xdr:row>49</xdr:row>
          <xdr:rowOff>57150</xdr:rowOff>
        </xdr:to>
        <xdr:sp macro="" textlink="">
          <xdr:nvSpPr>
            <xdr:cNvPr id="1104982" name="Check Box 86" descr="44" hidden="1">
              <a:extLst>
                <a:ext uri="{63B3BB69-23CF-44E3-9099-C40C66FF867C}">
                  <a14:compatExt spid="_x0000_s1104982"/>
                </a:ext>
                <a:ext uri="{FF2B5EF4-FFF2-40B4-BE49-F238E27FC236}">
                  <a16:creationId xmlns:a16="http://schemas.microsoft.com/office/drawing/2014/main" id="{00000000-0008-0000-0300-000056DC1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48</xdr:row>
          <xdr:rowOff>114300</xdr:rowOff>
        </xdr:from>
        <xdr:to>
          <xdr:col>0</xdr:col>
          <xdr:colOff>314325</xdr:colOff>
          <xdr:row>50</xdr:row>
          <xdr:rowOff>76200</xdr:rowOff>
        </xdr:to>
        <xdr:sp macro="" textlink="">
          <xdr:nvSpPr>
            <xdr:cNvPr id="1104983" name="Check Box 87" descr="44" hidden="1">
              <a:extLst>
                <a:ext uri="{63B3BB69-23CF-44E3-9099-C40C66FF867C}">
                  <a14:compatExt spid="_x0000_s1104983"/>
                </a:ext>
                <a:ext uri="{FF2B5EF4-FFF2-40B4-BE49-F238E27FC236}">
                  <a16:creationId xmlns:a16="http://schemas.microsoft.com/office/drawing/2014/main" id="{00000000-0008-0000-0300-000057DC1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49</xdr:row>
          <xdr:rowOff>114300</xdr:rowOff>
        </xdr:from>
        <xdr:to>
          <xdr:col>0</xdr:col>
          <xdr:colOff>314325</xdr:colOff>
          <xdr:row>51</xdr:row>
          <xdr:rowOff>76200</xdr:rowOff>
        </xdr:to>
        <xdr:sp macro="" textlink="">
          <xdr:nvSpPr>
            <xdr:cNvPr id="1104984" name="Check Box 88" descr="44" hidden="1">
              <a:extLst>
                <a:ext uri="{63B3BB69-23CF-44E3-9099-C40C66FF867C}">
                  <a14:compatExt spid="_x0000_s1104984"/>
                </a:ext>
                <a:ext uri="{FF2B5EF4-FFF2-40B4-BE49-F238E27FC236}">
                  <a16:creationId xmlns:a16="http://schemas.microsoft.com/office/drawing/2014/main" id="{00000000-0008-0000-0300-000058DC1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50</xdr:row>
          <xdr:rowOff>104775</xdr:rowOff>
        </xdr:from>
        <xdr:to>
          <xdr:col>0</xdr:col>
          <xdr:colOff>314325</xdr:colOff>
          <xdr:row>52</xdr:row>
          <xdr:rowOff>66675</xdr:rowOff>
        </xdr:to>
        <xdr:sp macro="" textlink="">
          <xdr:nvSpPr>
            <xdr:cNvPr id="1104985" name="Check Box 89" descr="44" hidden="1">
              <a:extLst>
                <a:ext uri="{63B3BB69-23CF-44E3-9099-C40C66FF867C}">
                  <a14:compatExt spid="_x0000_s1104985"/>
                </a:ext>
                <a:ext uri="{FF2B5EF4-FFF2-40B4-BE49-F238E27FC236}">
                  <a16:creationId xmlns:a16="http://schemas.microsoft.com/office/drawing/2014/main" id="{00000000-0008-0000-0300-000059DC1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51</xdr:row>
          <xdr:rowOff>95250</xdr:rowOff>
        </xdr:from>
        <xdr:to>
          <xdr:col>0</xdr:col>
          <xdr:colOff>314325</xdr:colOff>
          <xdr:row>53</xdr:row>
          <xdr:rowOff>57150</xdr:rowOff>
        </xdr:to>
        <xdr:sp macro="" textlink="">
          <xdr:nvSpPr>
            <xdr:cNvPr id="1104986" name="Check Box 90" descr="44" hidden="1">
              <a:extLst>
                <a:ext uri="{63B3BB69-23CF-44E3-9099-C40C66FF867C}">
                  <a14:compatExt spid="_x0000_s1104986"/>
                </a:ext>
                <a:ext uri="{FF2B5EF4-FFF2-40B4-BE49-F238E27FC236}">
                  <a16:creationId xmlns:a16="http://schemas.microsoft.com/office/drawing/2014/main" id="{00000000-0008-0000-0300-00005ADC1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52</xdr:row>
          <xdr:rowOff>95250</xdr:rowOff>
        </xdr:from>
        <xdr:to>
          <xdr:col>0</xdr:col>
          <xdr:colOff>314325</xdr:colOff>
          <xdr:row>54</xdr:row>
          <xdr:rowOff>57150</xdr:rowOff>
        </xdr:to>
        <xdr:sp macro="" textlink="">
          <xdr:nvSpPr>
            <xdr:cNvPr id="1104987" name="Check Box 91" descr="44" hidden="1">
              <a:extLst>
                <a:ext uri="{63B3BB69-23CF-44E3-9099-C40C66FF867C}">
                  <a14:compatExt spid="_x0000_s1104987"/>
                </a:ext>
                <a:ext uri="{FF2B5EF4-FFF2-40B4-BE49-F238E27FC236}">
                  <a16:creationId xmlns:a16="http://schemas.microsoft.com/office/drawing/2014/main" id="{00000000-0008-0000-0300-00005BDC1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53</xdr:row>
          <xdr:rowOff>85725</xdr:rowOff>
        </xdr:from>
        <xdr:to>
          <xdr:col>0</xdr:col>
          <xdr:colOff>314325</xdr:colOff>
          <xdr:row>55</xdr:row>
          <xdr:rowOff>47625</xdr:rowOff>
        </xdr:to>
        <xdr:sp macro="" textlink="">
          <xdr:nvSpPr>
            <xdr:cNvPr id="1104988" name="Check Box 92" descr="44" hidden="1">
              <a:extLst>
                <a:ext uri="{63B3BB69-23CF-44E3-9099-C40C66FF867C}">
                  <a14:compatExt spid="_x0000_s1104988"/>
                </a:ext>
                <a:ext uri="{FF2B5EF4-FFF2-40B4-BE49-F238E27FC236}">
                  <a16:creationId xmlns:a16="http://schemas.microsoft.com/office/drawing/2014/main" id="{00000000-0008-0000-0300-00005CDC1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54</xdr:row>
          <xdr:rowOff>85725</xdr:rowOff>
        </xdr:from>
        <xdr:to>
          <xdr:col>0</xdr:col>
          <xdr:colOff>314325</xdr:colOff>
          <xdr:row>56</xdr:row>
          <xdr:rowOff>47625</xdr:rowOff>
        </xdr:to>
        <xdr:sp macro="" textlink="">
          <xdr:nvSpPr>
            <xdr:cNvPr id="1104989" name="Check Box 93" descr="44" hidden="1">
              <a:extLst>
                <a:ext uri="{63B3BB69-23CF-44E3-9099-C40C66FF867C}">
                  <a14:compatExt spid="_x0000_s1104989"/>
                </a:ext>
                <a:ext uri="{FF2B5EF4-FFF2-40B4-BE49-F238E27FC236}">
                  <a16:creationId xmlns:a16="http://schemas.microsoft.com/office/drawing/2014/main" id="{00000000-0008-0000-0300-00005DDC1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55</xdr:row>
          <xdr:rowOff>95250</xdr:rowOff>
        </xdr:from>
        <xdr:to>
          <xdr:col>0</xdr:col>
          <xdr:colOff>314325</xdr:colOff>
          <xdr:row>57</xdr:row>
          <xdr:rowOff>57150</xdr:rowOff>
        </xdr:to>
        <xdr:sp macro="" textlink="">
          <xdr:nvSpPr>
            <xdr:cNvPr id="1104990" name="Check Box 94" descr="44" hidden="1">
              <a:extLst>
                <a:ext uri="{63B3BB69-23CF-44E3-9099-C40C66FF867C}">
                  <a14:compatExt spid="_x0000_s1104990"/>
                </a:ext>
                <a:ext uri="{FF2B5EF4-FFF2-40B4-BE49-F238E27FC236}">
                  <a16:creationId xmlns:a16="http://schemas.microsoft.com/office/drawing/2014/main" id="{00000000-0008-0000-0300-00005EDC1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47</xdr:row>
          <xdr:rowOff>142875</xdr:rowOff>
        </xdr:from>
        <xdr:to>
          <xdr:col>5</xdr:col>
          <xdr:colOff>314325</xdr:colOff>
          <xdr:row>49</xdr:row>
          <xdr:rowOff>57150</xdr:rowOff>
        </xdr:to>
        <xdr:sp macro="" textlink="">
          <xdr:nvSpPr>
            <xdr:cNvPr id="1104991" name="Check Box 95" descr="44" hidden="1">
              <a:extLst>
                <a:ext uri="{63B3BB69-23CF-44E3-9099-C40C66FF867C}">
                  <a14:compatExt spid="_x0000_s1104991"/>
                </a:ext>
                <a:ext uri="{FF2B5EF4-FFF2-40B4-BE49-F238E27FC236}">
                  <a16:creationId xmlns:a16="http://schemas.microsoft.com/office/drawing/2014/main" id="{00000000-0008-0000-0300-00005FDC1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49</xdr:row>
          <xdr:rowOff>95250</xdr:rowOff>
        </xdr:from>
        <xdr:to>
          <xdr:col>5</xdr:col>
          <xdr:colOff>314325</xdr:colOff>
          <xdr:row>51</xdr:row>
          <xdr:rowOff>57150</xdr:rowOff>
        </xdr:to>
        <xdr:sp macro="" textlink="">
          <xdr:nvSpPr>
            <xdr:cNvPr id="1104992" name="Check Box 96" descr="44" hidden="1">
              <a:extLst>
                <a:ext uri="{63B3BB69-23CF-44E3-9099-C40C66FF867C}">
                  <a14:compatExt spid="_x0000_s1104992"/>
                </a:ext>
                <a:ext uri="{FF2B5EF4-FFF2-40B4-BE49-F238E27FC236}">
                  <a16:creationId xmlns:a16="http://schemas.microsoft.com/office/drawing/2014/main" id="{00000000-0008-0000-0300-000060DC1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50</xdr:row>
          <xdr:rowOff>85725</xdr:rowOff>
        </xdr:from>
        <xdr:to>
          <xdr:col>5</xdr:col>
          <xdr:colOff>314325</xdr:colOff>
          <xdr:row>52</xdr:row>
          <xdr:rowOff>47625</xdr:rowOff>
        </xdr:to>
        <xdr:sp macro="" textlink="">
          <xdr:nvSpPr>
            <xdr:cNvPr id="1104993" name="Check Box 97" descr="44" hidden="1">
              <a:extLst>
                <a:ext uri="{63B3BB69-23CF-44E3-9099-C40C66FF867C}">
                  <a14:compatExt spid="_x0000_s1104993"/>
                </a:ext>
                <a:ext uri="{FF2B5EF4-FFF2-40B4-BE49-F238E27FC236}">
                  <a16:creationId xmlns:a16="http://schemas.microsoft.com/office/drawing/2014/main" id="{00000000-0008-0000-0300-000061DC1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51</xdr:row>
          <xdr:rowOff>76200</xdr:rowOff>
        </xdr:from>
        <xdr:to>
          <xdr:col>5</xdr:col>
          <xdr:colOff>314325</xdr:colOff>
          <xdr:row>53</xdr:row>
          <xdr:rowOff>38100</xdr:rowOff>
        </xdr:to>
        <xdr:sp macro="" textlink="">
          <xdr:nvSpPr>
            <xdr:cNvPr id="1104994" name="Check Box 98" descr="44" hidden="1">
              <a:extLst>
                <a:ext uri="{63B3BB69-23CF-44E3-9099-C40C66FF867C}">
                  <a14:compatExt spid="_x0000_s1104994"/>
                </a:ext>
                <a:ext uri="{FF2B5EF4-FFF2-40B4-BE49-F238E27FC236}">
                  <a16:creationId xmlns:a16="http://schemas.microsoft.com/office/drawing/2014/main" id="{00000000-0008-0000-0300-000062DC1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53</xdr:row>
          <xdr:rowOff>85725</xdr:rowOff>
        </xdr:from>
        <xdr:to>
          <xdr:col>5</xdr:col>
          <xdr:colOff>323850</xdr:colOff>
          <xdr:row>55</xdr:row>
          <xdr:rowOff>57150</xdr:rowOff>
        </xdr:to>
        <xdr:sp macro="" textlink="">
          <xdr:nvSpPr>
            <xdr:cNvPr id="1104996" name="Check Box 100" descr="44" hidden="1">
              <a:extLst>
                <a:ext uri="{63B3BB69-23CF-44E3-9099-C40C66FF867C}">
                  <a14:compatExt spid="_x0000_s1104996"/>
                </a:ext>
                <a:ext uri="{FF2B5EF4-FFF2-40B4-BE49-F238E27FC236}">
                  <a16:creationId xmlns:a16="http://schemas.microsoft.com/office/drawing/2014/main" id="{00000000-0008-0000-0300-000064DC1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54</xdr:row>
          <xdr:rowOff>85725</xdr:rowOff>
        </xdr:from>
        <xdr:to>
          <xdr:col>5</xdr:col>
          <xdr:colOff>323850</xdr:colOff>
          <xdr:row>56</xdr:row>
          <xdr:rowOff>57150</xdr:rowOff>
        </xdr:to>
        <xdr:sp macro="" textlink="">
          <xdr:nvSpPr>
            <xdr:cNvPr id="1104997" name="Check Box 101" descr="44" hidden="1">
              <a:extLst>
                <a:ext uri="{63B3BB69-23CF-44E3-9099-C40C66FF867C}">
                  <a14:compatExt spid="_x0000_s1104997"/>
                </a:ext>
                <a:ext uri="{FF2B5EF4-FFF2-40B4-BE49-F238E27FC236}">
                  <a16:creationId xmlns:a16="http://schemas.microsoft.com/office/drawing/2014/main" id="{00000000-0008-0000-0300-000065DC1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48</xdr:row>
          <xdr:rowOff>104775</xdr:rowOff>
        </xdr:from>
        <xdr:to>
          <xdr:col>5</xdr:col>
          <xdr:colOff>314325</xdr:colOff>
          <xdr:row>50</xdr:row>
          <xdr:rowOff>66675</xdr:rowOff>
        </xdr:to>
        <xdr:sp macro="" textlink="">
          <xdr:nvSpPr>
            <xdr:cNvPr id="1104998" name="Check Box 102" descr="44" hidden="1">
              <a:extLst>
                <a:ext uri="{63B3BB69-23CF-44E3-9099-C40C66FF867C}">
                  <a14:compatExt spid="_x0000_s1104998"/>
                </a:ext>
                <a:ext uri="{FF2B5EF4-FFF2-40B4-BE49-F238E27FC236}">
                  <a16:creationId xmlns:a16="http://schemas.microsoft.com/office/drawing/2014/main" id="{00000000-0008-0000-0300-000066DC1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50</xdr:row>
          <xdr:rowOff>95250</xdr:rowOff>
        </xdr:from>
        <xdr:to>
          <xdr:col>7</xdr:col>
          <xdr:colOff>304800</xdr:colOff>
          <xdr:row>52</xdr:row>
          <xdr:rowOff>57150</xdr:rowOff>
        </xdr:to>
        <xdr:sp macro="" textlink="">
          <xdr:nvSpPr>
            <xdr:cNvPr id="1104999" name="Check Box 103" descr="44" hidden="1">
              <a:extLst>
                <a:ext uri="{63B3BB69-23CF-44E3-9099-C40C66FF867C}">
                  <a14:compatExt spid="_x0000_s1104999"/>
                </a:ext>
                <a:ext uri="{FF2B5EF4-FFF2-40B4-BE49-F238E27FC236}">
                  <a16:creationId xmlns:a16="http://schemas.microsoft.com/office/drawing/2014/main" id="{00000000-0008-0000-0300-000067DC1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</xdr:colOff>
          <xdr:row>50</xdr:row>
          <xdr:rowOff>95250</xdr:rowOff>
        </xdr:from>
        <xdr:to>
          <xdr:col>8</xdr:col>
          <xdr:colOff>314325</xdr:colOff>
          <xdr:row>52</xdr:row>
          <xdr:rowOff>57150</xdr:rowOff>
        </xdr:to>
        <xdr:sp macro="" textlink="">
          <xdr:nvSpPr>
            <xdr:cNvPr id="1105000" name="Check Box 104" descr="44" hidden="1">
              <a:extLst>
                <a:ext uri="{63B3BB69-23CF-44E3-9099-C40C66FF867C}">
                  <a14:compatExt spid="_x0000_s1105000"/>
                </a:ext>
                <a:ext uri="{FF2B5EF4-FFF2-40B4-BE49-F238E27FC236}">
                  <a16:creationId xmlns:a16="http://schemas.microsoft.com/office/drawing/2014/main" id="{00000000-0008-0000-0300-000068DC1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76200</xdr:colOff>
          <xdr:row>50</xdr:row>
          <xdr:rowOff>95250</xdr:rowOff>
        </xdr:from>
        <xdr:to>
          <xdr:col>9</xdr:col>
          <xdr:colOff>381000</xdr:colOff>
          <xdr:row>52</xdr:row>
          <xdr:rowOff>57150</xdr:rowOff>
        </xdr:to>
        <xdr:sp macro="" textlink="">
          <xdr:nvSpPr>
            <xdr:cNvPr id="1105001" name="Check Box 105" descr="44" hidden="1">
              <a:extLst>
                <a:ext uri="{63B3BB69-23CF-44E3-9099-C40C66FF867C}">
                  <a14:compatExt spid="_x0000_s1105001"/>
                </a:ext>
                <a:ext uri="{FF2B5EF4-FFF2-40B4-BE49-F238E27FC236}">
                  <a16:creationId xmlns:a16="http://schemas.microsoft.com/office/drawing/2014/main" id="{00000000-0008-0000-0300-000069DC1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56</xdr:row>
          <xdr:rowOff>95250</xdr:rowOff>
        </xdr:from>
        <xdr:to>
          <xdr:col>0</xdr:col>
          <xdr:colOff>314325</xdr:colOff>
          <xdr:row>58</xdr:row>
          <xdr:rowOff>57150</xdr:rowOff>
        </xdr:to>
        <xdr:sp macro="" textlink="">
          <xdr:nvSpPr>
            <xdr:cNvPr id="1105002" name="Check Box 106" descr="44" hidden="1">
              <a:extLst>
                <a:ext uri="{63B3BB69-23CF-44E3-9099-C40C66FF867C}">
                  <a14:compatExt spid="_x0000_s1105002"/>
                </a:ext>
                <a:ext uri="{FF2B5EF4-FFF2-40B4-BE49-F238E27FC236}">
                  <a16:creationId xmlns:a16="http://schemas.microsoft.com/office/drawing/2014/main" id="{00000000-0008-0000-0300-00006ADC1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55</xdr:row>
          <xdr:rowOff>95250</xdr:rowOff>
        </xdr:from>
        <xdr:to>
          <xdr:col>5</xdr:col>
          <xdr:colOff>323850</xdr:colOff>
          <xdr:row>57</xdr:row>
          <xdr:rowOff>57150</xdr:rowOff>
        </xdr:to>
        <xdr:sp macro="" textlink="">
          <xdr:nvSpPr>
            <xdr:cNvPr id="1105003" name="Check Box 107" descr="44" hidden="1">
              <a:extLst>
                <a:ext uri="{63B3BB69-23CF-44E3-9099-C40C66FF867C}">
                  <a14:compatExt spid="_x0000_s1105003"/>
                </a:ext>
                <a:ext uri="{FF2B5EF4-FFF2-40B4-BE49-F238E27FC236}">
                  <a16:creationId xmlns:a16="http://schemas.microsoft.com/office/drawing/2014/main" id="{00000000-0008-0000-0300-00006BDC1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oneCellAnchor>
    <xdr:from>
      <xdr:col>0</xdr:col>
      <xdr:colOff>11906</xdr:colOff>
      <xdr:row>20</xdr:row>
      <xdr:rowOff>2295</xdr:rowOff>
    </xdr:from>
    <xdr:ext cx="319270" cy="312029"/>
    <xdr:pic>
      <xdr:nvPicPr>
        <xdr:cNvPr id="2" name="Bild 11">
          <a:extLst>
            <a:ext uri="{FF2B5EF4-FFF2-40B4-BE49-F238E27FC236}">
              <a16:creationId xmlns:a16="http://schemas.microsoft.com/office/drawing/2014/main" id="{71538138-412A-402E-931F-7CC5792C9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duotone>
            <a:prstClr val="black"/>
            <a:schemeClr val="accent2">
              <a:tint val="45000"/>
              <a:satMod val="400000"/>
            </a:schemeClr>
          </a:duotone>
        </a:blip>
        <a:srcRect/>
        <a:stretch>
          <a:fillRect/>
        </a:stretch>
      </xdr:blipFill>
      <xdr:spPr bwMode="auto">
        <a:xfrm>
          <a:off x="11906" y="4259970"/>
          <a:ext cx="319270" cy="312029"/>
        </a:xfrm>
        <a:prstGeom prst="rect">
          <a:avLst/>
        </a:prstGeom>
        <a:noFill/>
        <a:ln w="9525" cap="flat">
          <a:noFill/>
          <a:prstDash val="solid"/>
          <a:miter lim="800000"/>
          <a:headEnd/>
          <a:tailEnd/>
        </a:ln>
      </xdr:spPr>
    </xdr:pic>
    <xdr:clientData/>
  </xdr:oneCellAnchor>
  <xdr:oneCellAnchor>
    <xdr:from>
      <xdr:col>0</xdr:col>
      <xdr:colOff>17474</xdr:colOff>
      <xdr:row>32</xdr:row>
      <xdr:rowOff>5952</xdr:rowOff>
    </xdr:from>
    <xdr:ext cx="304221" cy="308372"/>
    <xdr:pic>
      <xdr:nvPicPr>
        <xdr:cNvPr id="3" name="Bild 12">
          <a:extLst>
            <a:ext uri="{FF2B5EF4-FFF2-40B4-BE49-F238E27FC236}">
              <a16:creationId xmlns:a16="http://schemas.microsoft.com/office/drawing/2014/main" id="{B32DDF31-218C-4EE7-87C7-9D4B8C469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duotone>
            <a:prstClr val="black"/>
            <a:schemeClr val="accent1">
              <a:tint val="45000"/>
              <a:satMod val="400000"/>
            </a:schemeClr>
          </a:duotone>
        </a:blip>
        <a:srcRect/>
        <a:stretch>
          <a:fillRect/>
        </a:stretch>
      </xdr:blipFill>
      <xdr:spPr bwMode="auto">
        <a:xfrm>
          <a:off x="17474" y="7178277"/>
          <a:ext cx="304221" cy="308372"/>
        </a:xfrm>
        <a:prstGeom prst="rect">
          <a:avLst/>
        </a:prstGeom>
        <a:noFill/>
        <a:ln w="9525" cap="flat">
          <a:noFill/>
          <a:prstDash val="solid"/>
          <a:miter lim="800000"/>
          <a:headEnd/>
          <a:tailEnd/>
        </a:ln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685800</xdr:colOff>
      <xdr:row>0</xdr:row>
      <xdr:rowOff>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1CF6AAB7-BF8E-46B9-878E-93EC133071F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0</xdr:row>
      <xdr:rowOff>0</xdr:rowOff>
    </xdr:from>
    <xdr:to>
      <xdr:col>3</xdr:col>
      <xdr:colOff>657225</xdr:colOff>
      <xdr:row>0</xdr:row>
      <xdr:rowOff>0</xdr:rowOff>
    </xdr:to>
    <xdr:graphicFrame macro="">
      <xdr:nvGraphicFramePr>
        <xdr:cNvPr id="3" name="Chart 3">
          <a:extLst>
            <a:ext uri="{FF2B5EF4-FFF2-40B4-BE49-F238E27FC236}">
              <a16:creationId xmlns:a16="http://schemas.microsoft.com/office/drawing/2014/main" id="{784F346D-D9E0-49A7-B405-57DC6282CBB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638175</xdr:colOff>
      <xdr:row>0</xdr:row>
      <xdr:rowOff>0</xdr:rowOff>
    </xdr:from>
    <xdr:to>
      <xdr:col>7</xdr:col>
      <xdr:colOff>685800</xdr:colOff>
      <xdr:row>0</xdr:row>
      <xdr:rowOff>0</xdr:rowOff>
    </xdr:to>
    <xdr:graphicFrame macro="">
      <xdr:nvGraphicFramePr>
        <xdr:cNvPr id="4" name="Chart 4">
          <a:extLst>
            <a:ext uri="{FF2B5EF4-FFF2-40B4-BE49-F238E27FC236}">
              <a16:creationId xmlns:a16="http://schemas.microsoft.com/office/drawing/2014/main" id="{478F7102-E7B8-49DE-85FE-0249FFD8AC6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0</xdr:row>
      <xdr:rowOff>0</xdr:rowOff>
    </xdr:from>
    <xdr:to>
      <xdr:col>7</xdr:col>
      <xdr:colOff>685800</xdr:colOff>
      <xdr:row>0</xdr:row>
      <xdr:rowOff>0</xdr:rowOff>
    </xdr:to>
    <xdr:graphicFrame macro="">
      <xdr:nvGraphicFramePr>
        <xdr:cNvPr id="5" name="Chart 6">
          <a:extLst>
            <a:ext uri="{FF2B5EF4-FFF2-40B4-BE49-F238E27FC236}">
              <a16:creationId xmlns:a16="http://schemas.microsoft.com/office/drawing/2014/main" id="{FE6EE5C0-5A73-4117-B9D8-1F5AFD296AB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0</xdr:col>
      <xdr:colOff>19050</xdr:colOff>
      <xdr:row>4</xdr:row>
      <xdr:rowOff>9525</xdr:rowOff>
    </xdr:from>
    <xdr:to>
      <xdr:col>0</xdr:col>
      <xdr:colOff>323850</xdr:colOff>
      <xdr:row>6</xdr:row>
      <xdr:rowOff>9525</xdr:rowOff>
    </xdr:to>
    <xdr:pic>
      <xdr:nvPicPr>
        <xdr:cNvPr id="6" name="Bild 7">
          <a:extLst>
            <a:ext uri="{FF2B5EF4-FFF2-40B4-BE49-F238E27FC236}">
              <a16:creationId xmlns:a16="http://schemas.microsoft.com/office/drawing/2014/main" id="{1293CA41-D652-4896-89E8-A93D51B61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876300"/>
          <a:ext cx="304800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9525</xdr:colOff>
      <xdr:row>4</xdr:row>
      <xdr:rowOff>0</xdr:rowOff>
    </xdr:from>
    <xdr:to>
      <xdr:col>5</xdr:col>
      <xdr:colOff>333375</xdr:colOff>
      <xdr:row>6</xdr:row>
      <xdr:rowOff>9525</xdr:rowOff>
    </xdr:to>
    <xdr:pic>
      <xdr:nvPicPr>
        <xdr:cNvPr id="7" name="Bild 9">
          <a:extLst>
            <a:ext uri="{FF2B5EF4-FFF2-40B4-BE49-F238E27FC236}">
              <a16:creationId xmlns:a16="http://schemas.microsoft.com/office/drawing/2014/main" id="{DE15E6EE-DD03-49BF-B1F1-D01F8110A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7625" y="866775"/>
          <a:ext cx="323850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25</xdr:row>
          <xdr:rowOff>85725</xdr:rowOff>
        </xdr:from>
        <xdr:to>
          <xdr:col>5</xdr:col>
          <xdr:colOff>352425</xdr:colOff>
          <xdr:row>27</xdr:row>
          <xdr:rowOff>47625</xdr:rowOff>
        </xdr:to>
        <xdr:sp macro="" textlink="">
          <xdr:nvSpPr>
            <xdr:cNvPr id="1617931" name="Check Box 11" descr="44" hidden="1">
              <a:extLst>
                <a:ext uri="{63B3BB69-23CF-44E3-9099-C40C66FF867C}">
                  <a14:compatExt spid="_x0000_s1617931"/>
                </a:ext>
                <a:ext uri="{FF2B5EF4-FFF2-40B4-BE49-F238E27FC236}">
                  <a16:creationId xmlns:a16="http://schemas.microsoft.com/office/drawing/2014/main" id="{00000000-0008-0000-0400-00000BB018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26</xdr:row>
          <xdr:rowOff>85725</xdr:rowOff>
        </xdr:from>
        <xdr:to>
          <xdr:col>5</xdr:col>
          <xdr:colOff>352425</xdr:colOff>
          <xdr:row>28</xdr:row>
          <xdr:rowOff>47625</xdr:rowOff>
        </xdr:to>
        <xdr:sp macro="" textlink="">
          <xdr:nvSpPr>
            <xdr:cNvPr id="1617932" name="Check Box 12" descr="44" hidden="1">
              <a:extLst>
                <a:ext uri="{63B3BB69-23CF-44E3-9099-C40C66FF867C}">
                  <a14:compatExt spid="_x0000_s1617932"/>
                </a:ext>
                <a:ext uri="{FF2B5EF4-FFF2-40B4-BE49-F238E27FC236}">
                  <a16:creationId xmlns:a16="http://schemas.microsoft.com/office/drawing/2014/main" id="{00000000-0008-0000-0400-00000CB018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27</xdr:row>
          <xdr:rowOff>76200</xdr:rowOff>
        </xdr:from>
        <xdr:to>
          <xdr:col>5</xdr:col>
          <xdr:colOff>352425</xdr:colOff>
          <xdr:row>29</xdr:row>
          <xdr:rowOff>47625</xdr:rowOff>
        </xdr:to>
        <xdr:sp macro="" textlink="">
          <xdr:nvSpPr>
            <xdr:cNvPr id="1617933" name="Check Box 13" descr="44" hidden="1">
              <a:extLst>
                <a:ext uri="{63B3BB69-23CF-44E3-9099-C40C66FF867C}">
                  <a14:compatExt spid="_x0000_s1617933"/>
                </a:ext>
                <a:ext uri="{FF2B5EF4-FFF2-40B4-BE49-F238E27FC236}">
                  <a16:creationId xmlns:a16="http://schemas.microsoft.com/office/drawing/2014/main" id="{00000000-0008-0000-0400-00000DB018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28</xdr:row>
          <xdr:rowOff>85725</xdr:rowOff>
        </xdr:from>
        <xdr:to>
          <xdr:col>5</xdr:col>
          <xdr:colOff>352425</xdr:colOff>
          <xdr:row>30</xdr:row>
          <xdr:rowOff>47625</xdr:rowOff>
        </xdr:to>
        <xdr:sp macro="" textlink="">
          <xdr:nvSpPr>
            <xdr:cNvPr id="1617934" name="Check Box 14" descr="44" hidden="1">
              <a:extLst>
                <a:ext uri="{63B3BB69-23CF-44E3-9099-C40C66FF867C}">
                  <a14:compatExt spid="_x0000_s1617934"/>
                </a:ext>
                <a:ext uri="{FF2B5EF4-FFF2-40B4-BE49-F238E27FC236}">
                  <a16:creationId xmlns:a16="http://schemas.microsoft.com/office/drawing/2014/main" id="{00000000-0008-0000-0400-00000EB018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13</xdr:row>
          <xdr:rowOff>95250</xdr:rowOff>
        </xdr:from>
        <xdr:to>
          <xdr:col>0</xdr:col>
          <xdr:colOff>304800</xdr:colOff>
          <xdr:row>15</xdr:row>
          <xdr:rowOff>66675</xdr:rowOff>
        </xdr:to>
        <xdr:sp macro="" textlink="">
          <xdr:nvSpPr>
            <xdr:cNvPr id="1617970" name="Check Box 50" descr="44" hidden="1">
              <a:extLst>
                <a:ext uri="{63B3BB69-23CF-44E3-9099-C40C66FF867C}">
                  <a14:compatExt spid="_x0000_s1617970"/>
                </a:ext>
                <a:ext uri="{FF2B5EF4-FFF2-40B4-BE49-F238E27FC236}">
                  <a16:creationId xmlns:a16="http://schemas.microsoft.com/office/drawing/2014/main" id="{00000000-0008-0000-0400-000032B018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14</xdr:row>
          <xdr:rowOff>85725</xdr:rowOff>
        </xdr:from>
        <xdr:to>
          <xdr:col>0</xdr:col>
          <xdr:colOff>304800</xdr:colOff>
          <xdr:row>16</xdr:row>
          <xdr:rowOff>57150</xdr:rowOff>
        </xdr:to>
        <xdr:sp macro="" textlink="">
          <xdr:nvSpPr>
            <xdr:cNvPr id="1617971" name="Check Box 51" descr="44" hidden="1">
              <a:extLst>
                <a:ext uri="{63B3BB69-23CF-44E3-9099-C40C66FF867C}">
                  <a14:compatExt spid="_x0000_s1617971"/>
                </a:ext>
                <a:ext uri="{FF2B5EF4-FFF2-40B4-BE49-F238E27FC236}">
                  <a16:creationId xmlns:a16="http://schemas.microsoft.com/office/drawing/2014/main" id="{00000000-0008-0000-0400-000033B018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15</xdr:row>
          <xdr:rowOff>85725</xdr:rowOff>
        </xdr:from>
        <xdr:to>
          <xdr:col>0</xdr:col>
          <xdr:colOff>304800</xdr:colOff>
          <xdr:row>17</xdr:row>
          <xdr:rowOff>57150</xdr:rowOff>
        </xdr:to>
        <xdr:sp macro="" textlink="">
          <xdr:nvSpPr>
            <xdr:cNvPr id="1617972" name="Check Box 52" descr="44" hidden="1">
              <a:extLst>
                <a:ext uri="{63B3BB69-23CF-44E3-9099-C40C66FF867C}">
                  <a14:compatExt spid="_x0000_s1617972"/>
                </a:ext>
                <a:ext uri="{FF2B5EF4-FFF2-40B4-BE49-F238E27FC236}">
                  <a16:creationId xmlns:a16="http://schemas.microsoft.com/office/drawing/2014/main" id="{00000000-0008-0000-0400-000034B018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16</xdr:row>
          <xdr:rowOff>95250</xdr:rowOff>
        </xdr:from>
        <xdr:to>
          <xdr:col>0</xdr:col>
          <xdr:colOff>304800</xdr:colOff>
          <xdr:row>18</xdr:row>
          <xdr:rowOff>66675</xdr:rowOff>
        </xdr:to>
        <xdr:sp macro="" textlink="">
          <xdr:nvSpPr>
            <xdr:cNvPr id="1617973" name="Check Box 53" descr="44" hidden="1">
              <a:extLst>
                <a:ext uri="{63B3BB69-23CF-44E3-9099-C40C66FF867C}">
                  <a14:compatExt spid="_x0000_s1617973"/>
                </a:ext>
                <a:ext uri="{FF2B5EF4-FFF2-40B4-BE49-F238E27FC236}">
                  <a16:creationId xmlns:a16="http://schemas.microsoft.com/office/drawing/2014/main" id="{00000000-0008-0000-0400-000035B018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13</xdr:row>
          <xdr:rowOff>85725</xdr:rowOff>
        </xdr:from>
        <xdr:to>
          <xdr:col>5</xdr:col>
          <xdr:colOff>323850</xdr:colOff>
          <xdr:row>15</xdr:row>
          <xdr:rowOff>57150</xdr:rowOff>
        </xdr:to>
        <xdr:sp macro="" textlink="">
          <xdr:nvSpPr>
            <xdr:cNvPr id="1617985" name="Check Box 65" descr="44" hidden="1">
              <a:extLst>
                <a:ext uri="{63B3BB69-23CF-44E3-9099-C40C66FF867C}">
                  <a14:compatExt spid="_x0000_s1617985"/>
                </a:ext>
                <a:ext uri="{FF2B5EF4-FFF2-40B4-BE49-F238E27FC236}">
                  <a16:creationId xmlns:a16="http://schemas.microsoft.com/office/drawing/2014/main" id="{00000000-0008-0000-0400-000041B018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14</xdr:row>
          <xdr:rowOff>85725</xdr:rowOff>
        </xdr:from>
        <xdr:to>
          <xdr:col>5</xdr:col>
          <xdr:colOff>323850</xdr:colOff>
          <xdr:row>16</xdr:row>
          <xdr:rowOff>57150</xdr:rowOff>
        </xdr:to>
        <xdr:sp macro="" textlink="">
          <xdr:nvSpPr>
            <xdr:cNvPr id="1617986" name="Check Box 66" descr="44" hidden="1">
              <a:extLst>
                <a:ext uri="{63B3BB69-23CF-44E3-9099-C40C66FF867C}">
                  <a14:compatExt spid="_x0000_s1617986"/>
                </a:ext>
                <a:ext uri="{FF2B5EF4-FFF2-40B4-BE49-F238E27FC236}">
                  <a16:creationId xmlns:a16="http://schemas.microsoft.com/office/drawing/2014/main" id="{00000000-0008-0000-0400-000042B018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15</xdr:row>
          <xdr:rowOff>85725</xdr:rowOff>
        </xdr:from>
        <xdr:to>
          <xdr:col>5</xdr:col>
          <xdr:colOff>323850</xdr:colOff>
          <xdr:row>17</xdr:row>
          <xdr:rowOff>57150</xdr:rowOff>
        </xdr:to>
        <xdr:sp macro="" textlink="">
          <xdr:nvSpPr>
            <xdr:cNvPr id="1617987" name="Check Box 67" descr="44" hidden="1">
              <a:extLst>
                <a:ext uri="{63B3BB69-23CF-44E3-9099-C40C66FF867C}">
                  <a14:compatExt spid="_x0000_s1617987"/>
                </a:ext>
                <a:ext uri="{FF2B5EF4-FFF2-40B4-BE49-F238E27FC236}">
                  <a16:creationId xmlns:a16="http://schemas.microsoft.com/office/drawing/2014/main" id="{00000000-0008-0000-0400-000043B018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16</xdr:row>
          <xdr:rowOff>85725</xdr:rowOff>
        </xdr:from>
        <xdr:to>
          <xdr:col>5</xdr:col>
          <xdr:colOff>323850</xdr:colOff>
          <xdr:row>18</xdr:row>
          <xdr:rowOff>57150</xdr:rowOff>
        </xdr:to>
        <xdr:sp macro="" textlink="">
          <xdr:nvSpPr>
            <xdr:cNvPr id="1617988" name="Check Box 68" descr="44" hidden="1">
              <a:extLst>
                <a:ext uri="{63B3BB69-23CF-44E3-9099-C40C66FF867C}">
                  <a14:compatExt spid="_x0000_s1617988"/>
                </a:ext>
                <a:ext uri="{FF2B5EF4-FFF2-40B4-BE49-F238E27FC236}">
                  <a16:creationId xmlns:a16="http://schemas.microsoft.com/office/drawing/2014/main" id="{00000000-0008-0000-0400-000044B018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17</xdr:row>
          <xdr:rowOff>85725</xdr:rowOff>
        </xdr:from>
        <xdr:to>
          <xdr:col>5</xdr:col>
          <xdr:colOff>323850</xdr:colOff>
          <xdr:row>19</xdr:row>
          <xdr:rowOff>57150</xdr:rowOff>
        </xdr:to>
        <xdr:sp macro="" textlink="">
          <xdr:nvSpPr>
            <xdr:cNvPr id="1617989" name="Check Box 69" descr="44" hidden="1">
              <a:extLst>
                <a:ext uri="{63B3BB69-23CF-44E3-9099-C40C66FF867C}">
                  <a14:compatExt spid="_x0000_s1617989"/>
                </a:ext>
                <a:ext uri="{FF2B5EF4-FFF2-40B4-BE49-F238E27FC236}">
                  <a16:creationId xmlns:a16="http://schemas.microsoft.com/office/drawing/2014/main" id="{00000000-0008-0000-0400-000045B018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29</xdr:row>
          <xdr:rowOff>76200</xdr:rowOff>
        </xdr:from>
        <xdr:to>
          <xdr:col>5</xdr:col>
          <xdr:colOff>323850</xdr:colOff>
          <xdr:row>31</xdr:row>
          <xdr:rowOff>47625</xdr:rowOff>
        </xdr:to>
        <xdr:sp macro="" textlink="">
          <xdr:nvSpPr>
            <xdr:cNvPr id="1617990" name="Check Box 70" descr="44" hidden="1">
              <a:extLst>
                <a:ext uri="{63B3BB69-23CF-44E3-9099-C40C66FF867C}">
                  <a14:compatExt spid="_x0000_s1617990"/>
                </a:ext>
                <a:ext uri="{FF2B5EF4-FFF2-40B4-BE49-F238E27FC236}">
                  <a16:creationId xmlns:a16="http://schemas.microsoft.com/office/drawing/2014/main" id="{00000000-0008-0000-0400-000046B018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37</xdr:row>
          <xdr:rowOff>76200</xdr:rowOff>
        </xdr:from>
        <xdr:to>
          <xdr:col>5</xdr:col>
          <xdr:colOff>314325</xdr:colOff>
          <xdr:row>39</xdr:row>
          <xdr:rowOff>47625</xdr:rowOff>
        </xdr:to>
        <xdr:sp macro="" textlink="">
          <xdr:nvSpPr>
            <xdr:cNvPr id="1617995" name="Check Box 75" descr="44" hidden="1">
              <a:extLst>
                <a:ext uri="{63B3BB69-23CF-44E3-9099-C40C66FF867C}">
                  <a14:compatExt spid="_x0000_s1617995"/>
                </a:ext>
                <a:ext uri="{FF2B5EF4-FFF2-40B4-BE49-F238E27FC236}">
                  <a16:creationId xmlns:a16="http://schemas.microsoft.com/office/drawing/2014/main" id="{00000000-0008-0000-0400-00004BB018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38</xdr:row>
          <xdr:rowOff>95250</xdr:rowOff>
        </xdr:from>
        <xdr:to>
          <xdr:col>5</xdr:col>
          <xdr:colOff>314325</xdr:colOff>
          <xdr:row>40</xdr:row>
          <xdr:rowOff>57150</xdr:rowOff>
        </xdr:to>
        <xdr:sp macro="" textlink="">
          <xdr:nvSpPr>
            <xdr:cNvPr id="1617996" name="Check Box 76" descr="44" hidden="1">
              <a:extLst>
                <a:ext uri="{63B3BB69-23CF-44E3-9099-C40C66FF867C}">
                  <a14:compatExt spid="_x0000_s1617996"/>
                </a:ext>
                <a:ext uri="{FF2B5EF4-FFF2-40B4-BE49-F238E27FC236}">
                  <a16:creationId xmlns:a16="http://schemas.microsoft.com/office/drawing/2014/main" id="{00000000-0008-0000-0400-00004CB018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39</xdr:row>
          <xdr:rowOff>104775</xdr:rowOff>
        </xdr:from>
        <xdr:to>
          <xdr:col>5</xdr:col>
          <xdr:colOff>314325</xdr:colOff>
          <xdr:row>41</xdr:row>
          <xdr:rowOff>66675</xdr:rowOff>
        </xdr:to>
        <xdr:sp macro="" textlink="">
          <xdr:nvSpPr>
            <xdr:cNvPr id="1617997" name="Check Box 77" descr="44" hidden="1">
              <a:extLst>
                <a:ext uri="{63B3BB69-23CF-44E3-9099-C40C66FF867C}">
                  <a14:compatExt spid="_x0000_s1617997"/>
                </a:ext>
                <a:ext uri="{FF2B5EF4-FFF2-40B4-BE49-F238E27FC236}">
                  <a16:creationId xmlns:a16="http://schemas.microsoft.com/office/drawing/2014/main" id="{00000000-0008-0000-0400-00004DB018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40</xdr:row>
          <xdr:rowOff>104775</xdr:rowOff>
        </xdr:from>
        <xdr:to>
          <xdr:col>5</xdr:col>
          <xdr:colOff>314325</xdr:colOff>
          <xdr:row>42</xdr:row>
          <xdr:rowOff>66675</xdr:rowOff>
        </xdr:to>
        <xdr:sp macro="" textlink="">
          <xdr:nvSpPr>
            <xdr:cNvPr id="1617998" name="Check Box 78" descr="44" hidden="1">
              <a:extLst>
                <a:ext uri="{63B3BB69-23CF-44E3-9099-C40C66FF867C}">
                  <a14:compatExt spid="_x0000_s1617998"/>
                </a:ext>
                <a:ext uri="{FF2B5EF4-FFF2-40B4-BE49-F238E27FC236}">
                  <a16:creationId xmlns:a16="http://schemas.microsoft.com/office/drawing/2014/main" id="{00000000-0008-0000-0400-00004EB018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17</xdr:row>
          <xdr:rowOff>95250</xdr:rowOff>
        </xdr:from>
        <xdr:to>
          <xdr:col>0</xdr:col>
          <xdr:colOff>304800</xdr:colOff>
          <xdr:row>19</xdr:row>
          <xdr:rowOff>66675</xdr:rowOff>
        </xdr:to>
        <xdr:sp macro="" textlink="">
          <xdr:nvSpPr>
            <xdr:cNvPr id="1618006" name="Check Box 86" descr="44" hidden="1">
              <a:extLst>
                <a:ext uri="{63B3BB69-23CF-44E3-9099-C40C66FF867C}">
                  <a14:compatExt spid="_x0000_s1618006"/>
                </a:ext>
                <a:ext uri="{FF2B5EF4-FFF2-40B4-BE49-F238E27FC236}">
                  <a16:creationId xmlns:a16="http://schemas.microsoft.com/office/drawing/2014/main" id="{00000000-0008-0000-0400-000056B018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18</xdr:row>
          <xdr:rowOff>85725</xdr:rowOff>
        </xdr:from>
        <xdr:to>
          <xdr:col>0</xdr:col>
          <xdr:colOff>304800</xdr:colOff>
          <xdr:row>20</xdr:row>
          <xdr:rowOff>57150</xdr:rowOff>
        </xdr:to>
        <xdr:sp macro="" textlink="">
          <xdr:nvSpPr>
            <xdr:cNvPr id="1618007" name="Check Box 87" descr="44" hidden="1">
              <a:extLst>
                <a:ext uri="{63B3BB69-23CF-44E3-9099-C40C66FF867C}">
                  <a14:compatExt spid="_x0000_s1618007"/>
                </a:ext>
                <a:ext uri="{FF2B5EF4-FFF2-40B4-BE49-F238E27FC236}">
                  <a16:creationId xmlns:a16="http://schemas.microsoft.com/office/drawing/2014/main" id="{00000000-0008-0000-0400-000057B018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19</xdr:row>
          <xdr:rowOff>76200</xdr:rowOff>
        </xdr:from>
        <xdr:to>
          <xdr:col>0</xdr:col>
          <xdr:colOff>304800</xdr:colOff>
          <xdr:row>21</xdr:row>
          <xdr:rowOff>47625</xdr:rowOff>
        </xdr:to>
        <xdr:sp macro="" textlink="">
          <xdr:nvSpPr>
            <xdr:cNvPr id="1618008" name="Check Box 88" descr="44" hidden="1">
              <a:extLst>
                <a:ext uri="{63B3BB69-23CF-44E3-9099-C40C66FF867C}">
                  <a14:compatExt spid="_x0000_s1618008"/>
                </a:ext>
                <a:ext uri="{FF2B5EF4-FFF2-40B4-BE49-F238E27FC236}">
                  <a16:creationId xmlns:a16="http://schemas.microsoft.com/office/drawing/2014/main" id="{00000000-0008-0000-0400-000058B018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20</xdr:row>
          <xdr:rowOff>66675</xdr:rowOff>
        </xdr:from>
        <xdr:to>
          <xdr:col>0</xdr:col>
          <xdr:colOff>314325</xdr:colOff>
          <xdr:row>22</xdr:row>
          <xdr:rowOff>38100</xdr:rowOff>
        </xdr:to>
        <xdr:sp macro="" textlink="">
          <xdr:nvSpPr>
            <xdr:cNvPr id="1618009" name="Check Box 89" descr="44" hidden="1">
              <a:extLst>
                <a:ext uri="{63B3BB69-23CF-44E3-9099-C40C66FF867C}">
                  <a14:compatExt spid="_x0000_s1618009"/>
                </a:ext>
                <a:ext uri="{FF2B5EF4-FFF2-40B4-BE49-F238E27FC236}">
                  <a16:creationId xmlns:a16="http://schemas.microsoft.com/office/drawing/2014/main" id="{00000000-0008-0000-0400-000059B018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21</xdr:row>
          <xdr:rowOff>57150</xdr:rowOff>
        </xdr:from>
        <xdr:to>
          <xdr:col>0</xdr:col>
          <xdr:colOff>314325</xdr:colOff>
          <xdr:row>23</xdr:row>
          <xdr:rowOff>28575</xdr:rowOff>
        </xdr:to>
        <xdr:sp macro="" textlink="">
          <xdr:nvSpPr>
            <xdr:cNvPr id="1618010" name="Check Box 90" descr="44" hidden="1">
              <a:extLst>
                <a:ext uri="{63B3BB69-23CF-44E3-9099-C40C66FF867C}">
                  <a14:compatExt spid="_x0000_s1618010"/>
                </a:ext>
                <a:ext uri="{FF2B5EF4-FFF2-40B4-BE49-F238E27FC236}">
                  <a16:creationId xmlns:a16="http://schemas.microsoft.com/office/drawing/2014/main" id="{00000000-0008-0000-0400-00005AB018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22</xdr:row>
          <xdr:rowOff>57150</xdr:rowOff>
        </xdr:from>
        <xdr:to>
          <xdr:col>0</xdr:col>
          <xdr:colOff>314325</xdr:colOff>
          <xdr:row>24</xdr:row>
          <xdr:rowOff>28575</xdr:rowOff>
        </xdr:to>
        <xdr:sp macro="" textlink="">
          <xdr:nvSpPr>
            <xdr:cNvPr id="1618011" name="Check Box 91" descr="44" hidden="1">
              <a:extLst>
                <a:ext uri="{63B3BB69-23CF-44E3-9099-C40C66FF867C}">
                  <a14:compatExt spid="_x0000_s1618011"/>
                </a:ext>
                <a:ext uri="{FF2B5EF4-FFF2-40B4-BE49-F238E27FC236}">
                  <a16:creationId xmlns:a16="http://schemas.microsoft.com/office/drawing/2014/main" id="{00000000-0008-0000-0400-00005BB018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29</xdr:row>
          <xdr:rowOff>76200</xdr:rowOff>
        </xdr:from>
        <xdr:to>
          <xdr:col>0</xdr:col>
          <xdr:colOff>304800</xdr:colOff>
          <xdr:row>31</xdr:row>
          <xdr:rowOff>47625</xdr:rowOff>
        </xdr:to>
        <xdr:sp macro="" textlink="">
          <xdr:nvSpPr>
            <xdr:cNvPr id="1618012" name="Check Box 92" descr="44" hidden="1">
              <a:extLst>
                <a:ext uri="{63B3BB69-23CF-44E3-9099-C40C66FF867C}">
                  <a14:compatExt spid="_x0000_s1618012"/>
                </a:ext>
                <a:ext uri="{FF2B5EF4-FFF2-40B4-BE49-F238E27FC236}">
                  <a16:creationId xmlns:a16="http://schemas.microsoft.com/office/drawing/2014/main" id="{00000000-0008-0000-0400-00005CB018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1333500</xdr:colOff>
          <xdr:row>29</xdr:row>
          <xdr:rowOff>85725</xdr:rowOff>
        </xdr:from>
        <xdr:to>
          <xdr:col>1</xdr:col>
          <xdr:colOff>285750</xdr:colOff>
          <xdr:row>31</xdr:row>
          <xdr:rowOff>47625</xdr:rowOff>
        </xdr:to>
        <xdr:sp macro="" textlink="">
          <xdr:nvSpPr>
            <xdr:cNvPr id="1618013" name="Check Box 93" descr="44" hidden="1">
              <a:extLst>
                <a:ext uri="{63B3BB69-23CF-44E3-9099-C40C66FF867C}">
                  <a14:compatExt spid="_x0000_s1618013"/>
                </a:ext>
                <a:ext uri="{FF2B5EF4-FFF2-40B4-BE49-F238E27FC236}">
                  <a16:creationId xmlns:a16="http://schemas.microsoft.com/office/drawing/2014/main" id="{00000000-0008-0000-0400-00005DB018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29</xdr:row>
          <xdr:rowOff>95250</xdr:rowOff>
        </xdr:from>
        <xdr:to>
          <xdr:col>2</xdr:col>
          <xdr:colOff>314325</xdr:colOff>
          <xdr:row>31</xdr:row>
          <xdr:rowOff>57150</xdr:rowOff>
        </xdr:to>
        <xdr:sp macro="" textlink="">
          <xdr:nvSpPr>
            <xdr:cNvPr id="1618014" name="Check Box 94" descr="44" hidden="1">
              <a:extLst>
                <a:ext uri="{63B3BB69-23CF-44E3-9099-C40C66FF867C}">
                  <a14:compatExt spid="_x0000_s1618014"/>
                </a:ext>
                <a:ext uri="{FF2B5EF4-FFF2-40B4-BE49-F238E27FC236}">
                  <a16:creationId xmlns:a16="http://schemas.microsoft.com/office/drawing/2014/main" id="{00000000-0008-0000-0400-00005EB018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76200</xdr:colOff>
          <xdr:row>29</xdr:row>
          <xdr:rowOff>95250</xdr:rowOff>
        </xdr:from>
        <xdr:to>
          <xdr:col>3</xdr:col>
          <xdr:colOff>381000</xdr:colOff>
          <xdr:row>31</xdr:row>
          <xdr:rowOff>57150</xdr:rowOff>
        </xdr:to>
        <xdr:sp macro="" textlink="">
          <xdr:nvSpPr>
            <xdr:cNvPr id="1618015" name="Check Box 95" descr="44" hidden="1">
              <a:extLst>
                <a:ext uri="{63B3BB69-23CF-44E3-9099-C40C66FF867C}">
                  <a14:compatExt spid="_x0000_s1618015"/>
                </a:ext>
                <a:ext uri="{FF2B5EF4-FFF2-40B4-BE49-F238E27FC236}">
                  <a16:creationId xmlns:a16="http://schemas.microsoft.com/office/drawing/2014/main" id="{00000000-0008-0000-0400-00005FB018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30</xdr:row>
          <xdr:rowOff>95250</xdr:rowOff>
        </xdr:from>
        <xdr:to>
          <xdr:col>0</xdr:col>
          <xdr:colOff>304800</xdr:colOff>
          <xdr:row>32</xdr:row>
          <xdr:rowOff>57150</xdr:rowOff>
        </xdr:to>
        <xdr:sp macro="" textlink="">
          <xdr:nvSpPr>
            <xdr:cNvPr id="1618016" name="Check Box 96" descr="44" hidden="1">
              <a:extLst>
                <a:ext uri="{63B3BB69-23CF-44E3-9099-C40C66FF867C}">
                  <a14:compatExt spid="_x0000_s1618016"/>
                </a:ext>
                <a:ext uri="{FF2B5EF4-FFF2-40B4-BE49-F238E27FC236}">
                  <a16:creationId xmlns:a16="http://schemas.microsoft.com/office/drawing/2014/main" id="{00000000-0008-0000-0400-000060B018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31</xdr:row>
          <xdr:rowOff>95250</xdr:rowOff>
        </xdr:from>
        <xdr:to>
          <xdr:col>0</xdr:col>
          <xdr:colOff>304800</xdr:colOff>
          <xdr:row>33</xdr:row>
          <xdr:rowOff>57150</xdr:rowOff>
        </xdr:to>
        <xdr:sp macro="" textlink="">
          <xdr:nvSpPr>
            <xdr:cNvPr id="1618017" name="Check Box 97" descr="44" hidden="1">
              <a:extLst>
                <a:ext uri="{63B3BB69-23CF-44E3-9099-C40C66FF867C}">
                  <a14:compatExt spid="_x0000_s1618017"/>
                </a:ext>
                <a:ext uri="{FF2B5EF4-FFF2-40B4-BE49-F238E27FC236}">
                  <a16:creationId xmlns:a16="http://schemas.microsoft.com/office/drawing/2014/main" id="{00000000-0008-0000-0400-000061B018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33</xdr:row>
          <xdr:rowOff>95250</xdr:rowOff>
        </xdr:from>
        <xdr:to>
          <xdr:col>0</xdr:col>
          <xdr:colOff>304800</xdr:colOff>
          <xdr:row>35</xdr:row>
          <xdr:rowOff>57150</xdr:rowOff>
        </xdr:to>
        <xdr:sp macro="" textlink="">
          <xdr:nvSpPr>
            <xdr:cNvPr id="1618018" name="Check Box 98" descr="44" hidden="1">
              <a:extLst>
                <a:ext uri="{63B3BB69-23CF-44E3-9099-C40C66FF867C}">
                  <a14:compatExt spid="_x0000_s1618018"/>
                </a:ext>
                <a:ext uri="{FF2B5EF4-FFF2-40B4-BE49-F238E27FC236}">
                  <a16:creationId xmlns:a16="http://schemas.microsoft.com/office/drawing/2014/main" id="{00000000-0008-0000-0400-000062B018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34</xdr:row>
          <xdr:rowOff>104775</xdr:rowOff>
        </xdr:from>
        <xdr:to>
          <xdr:col>0</xdr:col>
          <xdr:colOff>304800</xdr:colOff>
          <xdr:row>36</xdr:row>
          <xdr:rowOff>66675</xdr:rowOff>
        </xdr:to>
        <xdr:sp macro="" textlink="">
          <xdr:nvSpPr>
            <xdr:cNvPr id="1618019" name="Check Box 99" descr="44" hidden="1">
              <a:extLst>
                <a:ext uri="{63B3BB69-23CF-44E3-9099-C40C66FF867C}">
                  <a14:compatExt spid="_x0000_s1618019"/>
                </a:ext>
                <a:ext uri="{FF2B5EF4-FFF2-40B4-BE49-F238E27FC236}">
                  <a16:creationId xmlns:a16="http://schemas.microsoft.com/office/drawing/2014/main" id="{00000000-0008-0000-0400-000063B018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34</xdr:row>
          <xdr:rowOff>95250</xdr:rowOff>
        </xdr:from>
        <xdr:to>
          <xdr:col>0</xdr:col>
          <xdr:colOff>304800</xdr:colOff>
          <xdr:row>36</xdr:row>
          <xdr:rowOff>66675</xdr:rowOff>
        </xdr:to>
        <xdr:sp macro="" textlink="">
          <xdr:nvSpPr>
            <xdr:cNvPr id="1618020" name="Check Box 100" descr="44" hidden="1">
              <a:extLst>
                <a:ext uri="{63B3BB69-23CF-44E3-9099-C40C66FF867C}">
                  <a14:compatExt spid="_x0000_s1618020"/>
                </a:ext>
                <a:ext uri="{FF2B5EF4-FFF2-40B4-BE49-F238E27FC236}">
                  <a16:creationId xmlns:a16="http://schemas.microsoft.com/office/drawing/2014/main" id="{00000000-0008-0000-0400-000064B018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35</xdr:row>
          <xdr:rowOff>95250</xdr:rowOff>
        </xdr:from>
        <xdr:to>
          <xdr:col>0</xdr:col>
          <xdr:colOff>304800</xdr:colOff>
          <xdr:row>37</xdr:row>
          <xdr:rowOff>66675</xdr:rowOff>
        </xdr:to>
        <xdr:sp macro="" textlink="">
          <xdr:nvSpPr>
            <xdr:cNvPr id="1618023" name="Check Box 103" descr="44" hidden="1">
              <a:extLst>
                <a:ext uri="{63B3BB69-23CF-44E3-9099-C40C66FF867C}">
                  <a14:compatExt spid="_x0000_s1618023"/>
                </a:ext>
                <a:ext uri="{FF2B5EF4-FFF2-40B4-BE49-F238E27FC236}">
                  <a16:creationId xmlns:a16="http://schemas.microsoft.com/office/drawing/2014/main" id="{00000000-0008-0000-0400-000067B018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36</xdr:row>
          <xdr:rowOff>95250</xdr:rowOff>
        </xdr:from>
        <xdr:to>
          <xdr:col>0</xdr:col>
          <xdr:colOff>304800</xdr:colOff>
          <xdr:row>38</xdr:row>
          <xdr:rowOff>66675</xdr:rowOff>
        </xdr:to>
        <xdr:sp macro="" textlink="">
          <xdr:nvSpPr>
            <xdr:cNvPr id="1618024" name="Check Box 104" descr="44" hidden="1">
              <a:extLst>
                <a:ext uri="{63B3BB69-23CF-44E3-9099-C40C66FF867C}">
                  <a14:compatExt spid="_x0000_s1618024"/>
                </a:ext>
                <a:ext uri="{FF2B5EF4-FFF2-40B4-BE49-F238E27FC236}">
                  <a16:creationId xmlns:a16="http://schemas.microsoft.com/office/drawing/2014/main" id="{00000000-0008-0000-0400-000068B018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37</xdr:row>
          <xdr:rowOff>104775</xdr:rowOff>
        </xdr:from>
        <xdr:to>
          <xdr:col>0</xdr:col>
          <xdr:colOff>304800</xdr:colOff>
          <xdr:row>39</xdr:row>
          <xdr:rowOff>76200</xdr:rowOff>
        </xdr:to>
        <xdr:sp macro="" textlink="">
          <xdr:nvSpPr>
            <xdr:cNvPr id="1618025" name="Check Box 105" descr="44" hidden="1">
              <a:extLst>
                <a:ext uri="{63B3BB69-23CF-44E3-9099-C40C66FF867C}">
                  <a14:compatExt spid="_x0000_s1618025"/>
                </a:ext>
                <a:ext uri="{FF2B5EF4-FFF2-40B4-BE49-F238E27FC236}">
                  <a16:creationId xmlns:a16="http://schemas.microsoft.com/office/drawing/2014/main" id="{00000000-0008-0000-0400-000069B018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39</xdr:row>
          <xdr:rowOff>95250</xdr:rowOff>
        </xdr:from>
        <xdr:to>
          <xdr:col>0</xdr:col>
          <xdr:colOff>304800</xdr:colOff>
          <xdr:row>41</xdr:row>
          <xdr:rowOff>66675</xdr:rowOff>
        </xdr:to>
        <xdr:sp macro="" textlink="">
          <xdr:nvSpPr>
            <xdr:cNvPr id="1618026" name="Check Box 106" descr="44" hidden="1">
              <a:extLst>
                <a:ext uri="{63B3BB69-23CF-44E3-9099-C40C66FF867C}">
                  <a14:compatExt spid="_x0000_s1618026"/>
                </a:ext>
                <a:ext uri="{FF2B5EF4-FFF2-40B4-BE49-F238E27FC236}">
                  <a16:creationId xmlns:a16="http://schemas.microsoft.com/office/drawing/2014/main" id="{00000000-0008-0000-0400-00006AB018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18</xdr:row>
          <xdr:rowOff>95250</xdr:rowOff>
        </xdr:from>
        <xdr:to>
          <xdr:col>5</xdr:col>
          <xdr:colOff>323850</xdr:colOff>
          <xdr:row>20</xdr:row>
          <xdr:rowOff>57150</xdr:rowOff>
        </xdr:to>
        <xdr:sp macro="" textlink="">
          <xdr:nvSpPr>
            <xdr:cNvPr id="1618027" name="Check Box 107" descr="44" hidden="1">
              <a:extLst>
                <a:ext uri="{63B3BB69-23CF-44E3-9099-C40C66FF867C}">
                  <a14:compatExt spid="_x0000_s1618027"/>
                </a:ext>
                <a:ext uri="{FF2B5EF4-FFF2-40B4-BE49-F238E27FC236}">
                  <a16:creationId xmlns:a16="http://schemas.microsoft.com/office/drawing/2014/main" id="{00000000-0008-0000-0400-00006BB018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28575</xdr:colOff>
          <xdr:row>30</xdr:row>
          <xdr:rowOff>95250</xdr:rowOff>
        </xdr:from>
        <xdr:to>
          <xdr:col>5</xdr:col>
          <xdr:colOff>333375</xdr:colOff>
          <xdr:row>32</xdr:row>
          <xdr:rowOff>57150</xdr:rowOff>
        </xdr:to>
        <xdr:sp macro="" textlink="">
          <xdr:nvSpPr>
            <xdr:cNvPr id="1618028" name="Check Box 108" descr="44" hidden="1">
              <a:extLst>
                <a:ext uri="{63B3BB69-23CF-44E3-9099-C40C66FF867C}">
                  <a14:compatExt spid="_x0000_s1618028"/>
                </a:ext>
                <a:ext uri="{FF2B5EF4-FFF2-40B4-BE49-F238E27FC236}">
                  <a16:creationId xmlns:a16="http://schemas.microsoft.com/office/drawing/2014/main" id="{00000000-0008-0000-0400-00006CB018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23</xdr:row>
          <xdr:rowOff>95250</xdr:rowOff>
        </xdr:from>
        <xdr:to>
          <xdr:col>0</xdr:col>
          <xdr:colOff>314325</xdr:colOff>
          <xdr:row>25</xdr:row>
          <xdr:rowOff>57150</xdr:rowOff>
        </xdr:to>
        <xdr:sp macro="" textlink="">
          <xdr:nvSpPr>
            <xdr:cNvPr id="1618029" name="Check Box 109" descr="44" hidden="1">
              <a:extLst>
                <a:ext uri="{63B3BB69-23CF-44E3-9099-C40C66FF867C}">
                  <a14:compatExt spid="_x0000_s1618029"/>
                </a:ext>
                <a:ext uri="{FF2B5EF4-FFF2-40B4-BE49-F238E27FC236}">
                  <a16:creationId xmlns:a16="http://schemas.microsoft.com/office/drawing/2014/main" id="{00000000-0008-0000-0400-00006DB018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40</xdr:row>
          <xdr:rowOff>95250</xdr:rowOff>
        </xdr:from>
        <xdr:to>
          <xdr:col>0</xdr:col>
          <xdr:colOff>304800</xdr:colOff>
          <xdr:row>42</xdr:row>
          <xdr:rowOff>57150</xdr:rowOff>
        </xdr:to>
        <xdr:sp macro="" textlink="">
          <xdr:nvSpPr>
            <xdr:cNvPr id="1618030" name="Check Box 110" descr="44" hidden="1">
              <a:extLst>
                <a:ext uri="{63B3BB69-23CF-44E3-9099-C40C66FF867C}">
                  <a14:compatExt spid="_x0000_s1618030"/>
                </a:ext>
                <a:ext uri="{FF2B5EF4-FFF2-40B4-BE49-F238E27FC236}">
                  <a16:creationId xmlns:a16="http://schemas.microsoft.com/office/drawing/2014/main" id="{00000000-0008-0000-0400-00006EB018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41</xdr:row>
          <xdr:rowOff>85725</xdr:rowOff>
        </xdr:from>
        <xdr:to>
          <xdr:col>0</xdr:col>
          <xdr:colOff>304800</xdr:colOff>
          <xdr:row>43</xdr:row>
          <xdr:rowOff>57150</xdr:rowOff>
        </xdr:to>
        <xdr:sp macro="" textlink="">
          <xdr:nvSpPr>
            <xdr:cNvPr id="1618031" name="Check Box 111" descr="44" hidden="1">
              <a:extLst>
                <a:ext uri="{63B3BB69-23CF-44E3-9099-C40C66FF867C}">
                  <a14:compatExt spid="_x0000_s1618031"/>
                </a:ext>
                <a:ext uri="{FF2B5EF4-FFF2-40B4-BE49-F238E27FC236}">
                  <a16:creationId xmlns:a16="http://schemas.microsoft.com/office/drawing/2014/main" id="{00000000-0008-0000-0400-00006FB018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41</xdr:row>
          <xdr:rowOff>95250</xdr:rowOff>
        </xdr:from>
        <xdr:to>
          <xdr:col>5</xdr:col>
          <xdr:colOff>314325</xdr:colOff>
          <xdr:row>43</xdr:row>
          <xdr:rowOff>57150</xdr:rowOff>
        </xdr:to>
        <xdr:sp macro="" textlink="">
          <xdr:nvSpPr>
            <xdr:cNvPr id="1618036" name="Check Box 116" descr="44" hidden="1">
              <a:extLst>
                <a:ext uri="{63B3BB69-23CF-44E3-9099-C40C66FF867C}">
                  <a14:compatExt spid="_x0000_s1618036"/>
                </a:ext>
                <a:ext uri="{FF2B5EF4-FFF2-40B4-BE49-F238E27FC236}">
                  <a16:creationId xmlns:a16="http://schemas.microsoft.com/office/drawing/2014/main" id="{00000000-0008-0000-0400-000074B018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50</xdr:row>
          <xdr:rowOff>76200</xdr:rowOff>
        </xdr:from>
        <xdr:to>
          <xdr:col>0</xdr:col>
          <xdr:colOff>333375</xdr:colOff>
          <xdr:row>52</xdr:row>
          <xdr:rowOff>38100</xdr:rowOff>
        </xdr:to>
        <xdr:sp macro="" textlink="">
          <xdr:nvSpPr>
            <xdr:cNvPr id="1618037" name="Check Box 117" descr="44" hidden="1">
              <a:extLst>
                <a:ext uri="{63B3BB69-23CF-44E3-9099-C40C66FF867C}">
                  <a14:compatExt spid="_x0000_s1618037"/>
                </a:ext>
                <a:ext uri="{FF2B5EF4-FFF2-40B4-BE49-F238E27FC236}">
                  <a16:creationId xmlns:a16="http://schemas.microsoft.com/office/drawing/2014/main" id="{00000000-0008-0000-0400-000075B018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</xdr:colOff>
          <xdr:row>50</xdr:row>
          <xdr:rowOff>95250</xdr:rowOff>
        </xdr:from>
        <xdr:to>
          <xdr:col>3</xdr:col>
          <xdr:colOff>314325</xdr:colOff>
          <xdr:row>52</xdr:row>
          <xdr:rowOff>57150</xdr:rowOff>
        </xdr:to>
        <xdr:sp macro="" textlink="">
          <xdr:nvSpPr>
            <xdr:cNvPr id="1618038" name="Check Box 118" descr="44" hidden="1">
              <a:extLst>
                <a:ext uri="{63B3BB69-23CF-44E3-9099-C40C66FF867C}">
                  <a14:compatExt spid="_x0000_s1618038"/>
                </a:ext>
                <a:ext uri="{FF2B5EF4-FFF2-40B4-BE49-F238E27FC236}">
                  <a16:creationId xmlns:a16="http://schemas.microsoft.com/office/drawing/2014/main" id="{00000000-0008-0000-0400-000076B018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685800</xdr:colOff>
      <xdr:row>0</xdr:row>
      <xdr:rowOff>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E654C562-3A28-4608-A006-2475F689AA1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0</xdr:row>
      <xdr:rowOff>0</xdr:rowOff>
    </xdr:from>
    <xdr:to>
      <xdr:col>3</xdr:col>
      <xdr:colOff>657225</xdr:colOff>
      <xdr:row>0</xdr:row>
      <xdr:rowOff>0</xdr:rowOff>
    </xdr:to>
    <xdr:graphicFrame macro="">
      <xdr:nvGraphicFramePr>
        <xdr:cNvPr id="3" name="Chart 3">
          <a:extLst>
            <a:ext uri="{FF2B5EF4-FFF2-40B4-BE49-F238E27FC236}">
              <a16:creationId xmlns:a16="http://schemas.microsoft.com/office/drawing/2014/main" id="{9CC187B7-1103-4C57-BE59-2A4F01C1974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638175</xdr:colOff>
      <xdr:row>0</xdr:row>
      <xdr:rowOff>0</xdr:rowOff>
    </xdr:from>
    <xdr:to>
      <xdr:col>7</xdr:col>
      <xdr:colOff>685800</xdr:colOff>
      <xdr:row>0</xdr:row>
      <xdr:rowOff>0</xdr:rowOff>
    </xdr:to>
    <xdr:graphicFrame macro="">
      <xdr:nvGraphicFramePr>
        <xdr:cNvPr id="4" name="Chart 4">
          <a:extLst>
            <a:ext uri="{FF2B5EF4-FFF2-40B4-BE49-F238E27FC236}">
              <a16:creationId xmlns:a16="http://schemas.microsoft.com/office/drawing/2014/main" id="{4BCACB6F-206F-4794-9A81-FD875731ED1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0</xdr:row>
      <xdr:rowOff>0</xdr:rowOff>
    </xdr:from>
    <xdr:to>
      <xdr:col>7</xdr:col>
      <xdr:colOff>685800</xdr:colOff>
      <xdr:row>0</xdr:row>
      <xdr:rowOff>0</xdr:rowOff>
    </xdr:to>
    <xdr:graphicFrame macro="">
      <xdr:nvGraphicFramePr>
        <xdr:cNvPr id="5" name="Chart 6">
          <a:extLst>
            <a:ext uri="{FF2B5EF4-FFF2-40B4-BE49-F238E27FC236}">
              <a16:creationId xmlns:a16="http://schemas.microsoft.com/office/drawing/2014/main" id="{BD344723-7C7E-4536-A091-AA748A5DA38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0</xdr:col>
      <xdr:colOff>19050</xdr:colOff>
      <xdr:row>4</xdr:row>
      <xdr:rowOff>9525</xdr:rowOff>
    </xdr:from>
    <xdr:to>
      <xdr:col>0</xdr:col>
      <xdr:colOff>323850</xdr:colOff>
      <xdr:row>6</xdr:row>
      <xdr:rowOff>9525</xdr:rowOff>
    </xdr:to>
    <xdr:pic>
      <xdr:nvPicPr>
        <xdr:cNvPr id="6" name="Bild 7">
          <a:extLst>
            <a:ext uri="{FF2B5EF4-FFF2-40B4-BE49-F238E27FC236}">
              <a16:creationId xmlns:a16="http://schemas.microsoft.com/office/drawing/2014/main" id="{1F18D194-6824-411E-BDC9-8D61F52A4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666750"/>
          <a:ext cx="304800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9525</xdr:colOff>
      <xdr:row>4</xdr:row>
      <xdr:rowOff>0</xdr:rowOff>
    </xdr:from>
    <xdr:to>
      <xdr:col>5</xdr:col>
      <xdr:colOff>333375</xdr:colOff>
      <xdr:row>6</xdr:row>
      <xdr:rowOff>9525</xdr:rowOff>
    </xdr:to>
    <xdr:pic>
      <xdr:nvPicPr>
        <xdr:cNvPr id="7" name="Bild 9">
          <a:extLst>
            <a:ext uri="{FF2B5EF4-FFF2-40B4-BE49-F238E27FC236}">
              <a16:creationId xmlns:a16="http://schemas.microsoft.com/office/drawing/2014/main" id="{EB703E13-5B55-43F8-AA7A-A966415F0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7625" y="657225"/>
          <a:ext cx="323850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14547</xdr:colOff>
      <xdr:row>8</xdr:row>
      <xdr:rowOff>5952</xdr:rowOff>
    </xdr:from>
    <xdr:ext cx="316648" cy="308372"/>
    <xdr:pic>
      <xdr:nvPicPr>
        <xdr:cNvPr id="8" name="Bild 10">
          <a:extLst>
            <a:ext uri="{FF2B5EF4-FFF2-40B4-BE49-F238E27FC236}">
              <a16:creationId xmlns:a16="http://schemas.microsoft.com/office/drawing/2014/main" id="{0656AB7D-5CE2-4DED-95CC-4745F4274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duotone>
            <a:prstClr val="black"/>
            <a:schemeClr val="accent6">
              <a:tint val="45000"/>
              <a:satMod val="400000"/>
            </a:schemeClr>
          </a:duotone>
        </a:blip>
        <a:srcRect/>
        <a:stretch>
          <a:fillRect/>
        </a:stretch>
      </xdr:blipFill>
      <xdr:spPr bwMode="auto">
        <a:xfrm>
          <a:off x="14547" y="1310877"/>
          <a:ext cx="316648" cy="308372"/>
        </a:xfrm>
        <a:prstGeom prst="rect">
          <a:avLst/>
        </a:prstGeom>
        <a:noFill/>
        <a:ln w="9525" cap="flat">
          <a:noFill/>
          <a:prstDash val="solid"/>
          <a:miter lim="800000"/>
          <a:headEnd/>
          <a:tailEnd/>
        </a:ln>
      </xdr:spPr>
    </xdr:pic>
    <xdr:clientData/>
  </xdr:oneCellAnchor>
  <xdr:oneCellAnchor>
    <xdr:from>
      <xdr:col>0</xdr:col>
      <xdr:colOff>11906</xdr:colOff>
      <xdr:row>26</xdr:row>
      <xdr:rowOff>2295</xdr:rowOff>
    </xdr:from>
    <xdr:ext cx="319270" cy="312029"/>
    <xdr:pic>
      <xdr:nvPicPr>
        <xdr:cNvPr id="9" name="Bild 11">
          <a:extLst>
            <a:ext uri="{FF2B5EF4-FFF2-40B4-BE49-F238E27FC236}">
              <a16:creationId xmlns:a16="http://schemas.microsoft.com/office/drawing/2014/main" id="{D923D11B-7D1E-4A83-9849-9E269B0FF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duotone>
            <a:prstClr val="black"/>
            <a:schemeClr val="accent2">
              <a:tint val="45000"/>
              <a:satMod val="400000"/>
            </a:schemeClr>
          </a:duotone>
        </a:blip>
        <a:srcRect/>
        <a:stretch>
          <a:fillRect/>
        </a:stretch>
      </xdr:blipFill>
      <xdr:spPr bwMode="auto">
        <a:xfrm>
          <a:off x="11906" y="3898020"/>
          <a:ext cx="319270" cy="312029"/>
        </a:xfrm>
        <a:prstGeom prst="rect">
          <a:avLst/>
        </a:prstGeom>
        <a:noFill/>
        <a:ln w="9525" cap="flat">
          <a:noFill/>
          <a:prstDash val="solid"/>
          <a:miter lim="800000"/>
          <a:headEnd/>
          <a:tailEnd/>
        </a:ln>
      </xdr:spPr>
    </xdr:pic>
    <xdr:clientData/>
  </xdr:oneCellAnchor>
  <xdr:oneCellAnchor>
    <xdr:from>
      <xdr:col>0</xdr:col>
      <xdr:colOff>17474</xdr:colOff>
      <xdr:row>45</xdr:row>
      <xdr:rowOff>5952</xdr:rowOff>
    </xdr:from>
    <xdr:ext cx="304221" cy="308372"/>
    <xdr:pic>
      <xdr:nvPicPr>
        <xdr:cNvPr id="10" name="Bild 12">
          <a:extLst>
            <a:ext uri="{FF2B5EF4-FFF2-40B4-BE49-F238E27FC236}">
              <a16:creationId xmlns:a16="http://schemas.microsoft.com/office/drawing/2014/main" id="{A1CE8A2F-6E8E-4FD6-87CA-9431BEC97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duotone>
            <a:prstClr val="black"/>
            <a:schemeClr val="accent1">
              <a:tint val="45000"/>
              <a:satMod val="400000"/>
            </a:schemeClr>
          </a:duotone>
        </a:blip>
        <a:srcRect/>
        <a:stretch>
          <a:fillRect/>
        </a:stretch>
      </xdr:blipFill>
      <xdr:spPr bwMode="auto">
        <a:xfrm>
          <a:off x="17474" y="6663927"/>
          <a:ext cx="304221" cy="308372"/>
        </a:xfrm>
        <a:prstGeom prst="rect">
          <a:avLst/>
        </a:prstGeom>
        <a:noFill/>
        <a:ln w="9525" cap="flat">
          <a:noFill/>
          <a:prstDash val="solid"/>
          <a:miter lim="800000"/>
          <a:headEnd/>
          <a:tailEnd/>
        </a:ln>
      </xdr:spPr>
    </xdr:pic>
    <xdr:clientData/>
  </xdr:oneCellAnchor>
  <xdr:twoCellAnchor editAs="oneCell">
    <xdr:from>
      <xdr:col>9</xdr:col>
      <xdr:colOff>200025</xdr:colOff>
      <xdr:row>60</xdr:row>
      <xdr:rowOff>95250</xdr:rowOff>
    </xdr:from>
    <xdr:to>
      <xdr:col>9</xdr:col>
      <xdr:colOff>523875</xdr:colOff>
      <xdr:row>62</xdr:row>
      <xdr:rowOff>114300</xdr:rowOff>
    </xdr:to>
    <xdr:pic>
      <xdr:nvPicPr>
        <xdr:cNvPr id="11" name="Bild 13">
          <a:extLst>
            <a:ext uri="{FF2B5EF4-FFF2-40B4-BE49-F238E27FC236}">
              <a16:creationId xmlns:a16="http://schemas.microsoft.com/office/drawing/2014/main" id="{D2F4E37F-4073-434C-A4B2-A1E922CE1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8886825"/>
          <a:ext cx="323850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19050</xdr:colOff>
      <xdr:row>64</xdr:row>
      <xdr:rowOff>19050</xdr:rowOff>
    </xdr:from>
    <xdr:to>
      <xdr:col>2</xdr:col>
      <xdr:colOff>152400</xdr:colOff>
      <xdr:row>65</xdr:row>
      <xdr:rowOff>0</xdr:rowOff>
    </xdr:to>
    <xdr:sp macro="" textlink="">
      <xdr:nvSpPr>
        <xdr:cNvPr id="12" name="CheckBox1" descr="keine Veränderung (bitte entsprechend ankreuzen)" hidden="1">
          <a:extLst>
            <a:ext uri="{63B3BB69-23CF-44E3-9099-C40C66FF867C}">
              <a14:compatExt xmlns:a14="http://schemas.microsoft.com/office/drawing/2010/main" spid="_x0000_s1614849"/>
            </a:ext>
            <a:ext uri="{FF2B5EF4-FFF2-40B4-BE49-F238E27FC236}">
              <a16:creationId xmlns:a16="http://schemas.microsoft.com/office/drawing/2014/main" id="{D0E8542A-B2B5-4726-AAD7-2D751673D078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28575</xdr:colOff>
      <xdr:row>64</xdr:row>
      <xdr:rowOff>9525</xdr:rowOff>
    </xdr:from>
    <xdr:to>
      <xdr:col>6</xdr:col>
      <xdr:colOff>161925</xdr:colOff>
      <xdr:row>64</xdr:row>
      <xdr:rowOff>142875</xdr:rowOff>
    </xdr:to>
    <xdr:sp macro="" textlink="">
      <xdr:nvSpPr>
        <xdr:cNvPr id="13" name="CheckBox2" hidden="1">
          <a:extLst>
            <a:ext uri="{63B3BB69-23CF-44E3-9099-C40C66FF867C}">
              <a14:compatExt xmlns:a14="http://schemas.microsoft.com/office/drawing/2010/main" spid="_x0000_s1614850"/>
            </a:ext>
            <a:ext uri="{FF2B5EF4-FFF2-40B4-BE49-F238E27FC236}">
              <a16:creationId xmlns:a16="http://schemas.microsoft.com/office/drawing/2014/main" id="{F19C9FF1-35A5-4766-98B1-4842433598D3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energiemanagement.stadt-frankfurt.de/" TargetMode="External"/><Relationship Id="rId1" Type="http://schemas.openxmlformats.org/officeDocument/2006/relationships/hyperlink" Target="http://energiemanagement.stadt-frankfurt.de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energiemanagement.stadt-frankfurt.de/" TargetMode="External"/><Relationship Id="rId1" Type="http://schemas.openxmlformats.org/officeDocument/2006/relationships/hyperlink" Target="http://energiemanagement.stadt-frankfurt.de/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s://energiemanagement.stadt-frankfurt.de/" TargetMode="External"/><Relationship Id="rId1" Type="http://schemas.openxmlformats.org/officeDocument/2006/relationships/hyperlink" Target="http://energiemanagement.stadt-frankfurt.de/" TargetMode="External"/><Relationship Id="rId4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.xml"/><Relationship Id="rId13" Type="http://schemas.openxmlformats.org/officeDocument/2006/relationships/ctrlProp" Target="../ctrlProps/ctrlProp9.xml"/><Relationship Id="rId18" Type="http://schemas.openxmlformats.org/officeDocument/2006/relationships/ctrlProp" Target="../ctrlProps/ctrlProp14.xml"/><Relationship Id="rId26" Type="http://schemas.openxmlformats.org/officeDocument/2006/relationships/ctrlProp" Target="../ctrlProps/ctrlProp22.xml"/><Relationship Id="rId3" Type="http://schemas.openxmlformats.org/officeDocument/2006/relationships/drawing" Target="../drawings/drawing4.xml"/><Relationship Id="rId21" Type="http://schemas.openxmlformats.org/officeDocument/2006/relationships/ctrlProp" Target="../ctrlProps/ctrlProp17.xml"/><Relationship Id="rId7" Type="http://schemas.openxmlformats.org/officeDocument/2006/relationships/ctrlProp" Target="../ctrlProps/ctrlProp3.xml"/><Relationship Id="rId12" Type="http://schemas.openxmlformats.org/officeDocument/2006/relationships/ctrlProp" Target="../ctrlProps/ctrlProp8.xml"/><Relationship Id="rId17" Type="http://schemas.openxmlformats.org/officeDocument/2006/relationships/ctrlProp" Target="../ctrlProps/ctrlProp13.xml"/><Relationship Id="rId25" Type="http://schemas.openxmlformats.org/officeDocument/2006/relationships/ctrlProp" Target="../ctrlProps/ctrlProp21.xml"/><Relationship Id="rId2" Type="http://schemas.openxmlformats.org/officeDocument/2006/relationships/printerSettings" Target="../printerSettings/printerSettings4.bin"/><Relationship Id="rId16" Type="http://schemas.openxmlformats.org/officeDocument/2006/relationships/ctrlProp" Target="../ctrlProps/ctrlProp12.xml"/><Relationship Id="rId20" Type="http://schemas.openxmlformats.org/officeDocument/2006/relationships/ctrlProp" Target="../ctrlProps/ctrlProp16.xml"/><Relationship Id="rId1" Type="http://schemas.openxmlformats.org/officeDocument/2006/relationships/hyperlink" Target="http://energiemanagement.stadt-frankfurt.de/" TargetMode="External"/><Relationship Id="rId6" Type="http://schemas.openxmlformats.org/officeDocument/2006/relationships/ctrlProp" Target="../ctrlProps/ctrlProp2.xml"/><Relationship Id="rId11" Type="http://schemas.openxmlformats.org/officeDocument/2006/relationships/ctrlProp" Target="../ctrlProps/ctrlProp7.xml"/><Relationship Id="rId24" Type="http://schemas.openxmlformats.org/officeDocument/2006/relationships/ctrlProp" Target="../ctrlProps/ctrlProp20.xml"/><Relationship Id="rId5" Type="http://schemas.openxmlformats.org/officeDocument/2006/relationships/ctrlProp" Target="../ctrlProps/ctrlProp1.xml"/><Relationship Id="rId15" Type="http://schemas.openxmlformats.org/officeDocument/2006/relationships/ctrlProp" Target="../ctrlProps/ctrlProp11.xml"/><Relationship Id="rId23" Type="http://schemas.openxmlformats.org/officeDocument/2006/relationships/ctrlProp" Target="../ctrlProps/ctrlProp19.xml"/><Relationship Id="rId10" Type="http://schemas.openxmlformats.org/officeDocument/2006/relationships/ctrlProp" Target="../ctrlProps/ctrlProp6.xml"/><Relationship Id="rId19" Type="http://schemas.openxmlformats.org/officeDocument/2006/relationships/ctrlProp" Target="../ctrlProps/ctrlProp15.xml"/><Relationship Id="rId4" Type="http://schemas.openxmlformats.org/officeDocument/2006/relationships/vmlDrawing" Target="../drawings/vmlDrawing1.vml"/><Relationship Id="rId9" Type="http://schemas.openxmlformats.org/officeDocument/2006/relationships/ctrlProp" Target="../ctrlProps/ctrlProp5.xml"/><Relationship Id="rId14" Type="http://schemas.openxmlformats.org/officeDocument/2006/relationships/ctrlProp" Target="../ctrlProps/ctrlProp10.xml"/><Relationship Id="rId22" Type="http://schemas.openxmlformats.org/officeDocument/2006/relationships/ctrlProp" Target="../ctrlProps/ctrlProp18.xml"/><Relationship Id="rId27" Type="http://schemas.openxmlformats.org/officeDocument/2006/relationships/comments" Target="../comments1.xml"/></Relationships>
</file>

<file path=xl/worksheets/_rels/sheet5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31.xml"/><Relationship Id="rId18" Type="http://schemas.openxmlformats.org/officeDocument/2006/relationships/ctrlProp" Target="../ctrlProps/ctrlProp36.xml"/><Relationship Id="rId26" Type="http://schemas.openxmlformats.org/officeDocument/2006/relationships/ctrlProp" Target="../ctrlProps/ctrlProp44.xml"/><Relationship Id="rId39" Type="http://schemas.openxmlformats.org/officeDocument/2006/relationships/ctrlProp" Target="../ctrlProps/ctrlProp57.xml"/><Relationship Id="rId3" Type="http://schemas.openxmlformats.org/officeDocument/2006/relationships/drawing" Target="../drawings/drawing5.xml"/><Relationship Id="rId21" Type="http://schemas.openxmlformats.org/officeDocument/2006/relationships/ctrlProp" Target="../ctrlProps/ctrlProp39.xml"/><Relationship Id="rId34" Type="http://schemas.openxmlformats.org/officeDocument/2006/relationships/ctrlProp" Target="../ctrlProps/ctrlProp52.xml"/><Relationship Id="rId42" Type="http://schemas.openxmlformats.org/officeDocument/2006/relationships/ctrlProp" Target="../ctrlProps/ctrlProp60.xml"/><Relationship Id="rId47" Type="http://schemas.openxmlformats.org/officeDocument/2006/relationships/ctrlProp" Target="../ctrlProps/ctrlProp65.xml"/><Relationship Id="rId50" Type="http://schemas.openxmlformats.org/officeDocument/2006/relationships/comments" Target="../comments2.xml"/><Relationship Id="rId7" Type="http://schemas.openxmlformats.org/officeDocument/2006/relationships/ctrlProp" Target="../ctrlProps/ctrlProp25.xml"/><Relationship Id="rId12" Type="http://schemas.openxmlformats.org/officeDocument/2006/relationships/ctrlProp" Target="../ctrlProps/ctrlProp30.xml"/><Relationship Id="rId17" Type="http://schemas.openxmlformats.org/officeDocument/2006/relationships/ctrlProp" Target="../ctrlProps/ctrlProp35.xml"/><Relationship Id="rId25" Type="http://schemas.openxmlformats.org/officeDocument/2006/relationships/ctrlProp" Target="../ctrlProps/ctrlProp43.xml"/><Relationship Id="rId33" Type="http://schemas.openxmlformats.org/officeDocument/2006/relationships/ctrlProp" Target="../ctrlProps/ctrlProp51.xml"/><Relationship Id="rId38" Type="http://schemas.openxmlformats.org/officeDocument/2006/relationships/ctrlProp" Target="../ctrlProps/ctrlProp56.xml"/><Relationship Id="rId46" Type="http://schemas.openxmlformats.org/officeDocument/2006/relationships/ctrlProp" Target="../ctrlProps/ctrlProp64.xml"/><Relationship Id="rId2" Type="http://schemas.openxmlformats.org/officeDocument/2006/relationships/printerSettings" Target="../printerSettings/printerSettings5.bin"/><Relationship Id="rId16" Type="http://schemas.openxmlformats.org/officeDocument/2006/relationships/ctrlProp" Target="../ctrlProps/ctrlProp34.xml"/><Relationship Id="rId20" Type="http://schemas.openxmlformats.org/officeDocument/2006/relationships/ctrlProp" Target="../ctrlProps/ctrlProp38.xml"/><Relationship Id="rId29" Type="http://schemas.openxmlformats.org/officeDocument/2006/relationships/ctrlProp" Target="../ctrlProps/ctrlProp47.xml"/><Relationship Id="rId41" Type="http://schemas.openxmlformats.org/officeDocument/2006/relationships/ctrlProp" Target="../ctrlProps/ctrlProp59.xml"/><Relationship Id="rId1" Type="http://schemas.openxmlformats.org/officeDocument/2006/relationships/hyperlink" Target="http://energiemanagement.stadt-frankfurt.de/" TargetMode="External"/><Relationship Id="rId6" Type="http://schemas.openxmlformats.org/officeDocument/2006/relationships/ctrlProp" Target="../ctrlProps/ctrlProp24.xml"/><Relationship Id="rId11" Type="http://schemas.openxmlformats.org/officeDocument/2006/relationships/ctrlProp" Target="../ctrlProps/ctrlProp29.xml"/><Relationship Id="rId24" Type="http://schemas.openxmlformats.org/officeDocument/2006/relationships/ctrlProp" Target="../ctrlProps/ctrlProp42.xml"/><Relationship Id="rId32" Type="http://schemas.openxmlformats.org/officeDocument/2006/relationships/ctrlProp" Target="../ctrlProps/ctrlProp50.xml"/><Relationship Id="rId37" Type="http://schemas.openxmlformats.org/officeDocument/2006/relationships/ctrlProp" Target="../ctrlProps/ctrlProp55.xml"/><Relationship Id="rId40" Type="http://schemas.openxmlformats.org/officeDocument/2006/relationships/ctrlProp" Target="../ctrlProps/ctrlProp58.xml"/><Relationship Id="rId45" Type="http://schemas.openxmlformats.org/officeDocument/2006/relationships/ctrlProp" Target="../ctrlProps/ctrlProp63.xml"/><Relationship Id="rId5" Type="http://schemas.openxmlformats.org/officeDocument/2006/relationships/ctrlProp" Target="../ctrlProps/ctrlProp23.xml"/><Relationship Id="rId15" Type="http://schemas.openxmlformats.org/officeDocument/2006/relationships/ctrlProp" Target="../ctrlProps/ctrlProp33.xml"/><Relationship Id="rId23" Type="http://schemas.openxmlformats.org/officeDocument/2006/relationships/ctrlProp" Target="../ctrlProps/ctrlProp41.xml"/><Relationship Id="rId28" Type="http://schemas.openxmlformats.org/officeDocument/2006/relationships/ctrlProp" Target="../ctrlProps/ctrlProp46.xml"/><Relationship Id="rId36" Type="http://schemas.openxmlformats.org/officeDocument/2006/relationships/ctrlProp" Target="../ctrlProps/ctrlProp54.xml"/><Relationship Id="rId49" Type="http://schemas.openxmlformats.org/officeDocument/2006/relationships/ctrlProp" Target="../ctrlProps/ctrlProp67.xml"/><Relationship Id="rId10" Type="http://schemas.openxmlformats.org/officeDocument/2006/relationships/ctrlProp" Target="../ctrlProps/ctrlProp28.xml"/><Relationship Id="rId19" Type="http://schemas.openxmlformats.org/officeDocument/2006/relationships/ctrlProp" Target="../ctrlProps/ctrlProp37.xml"/><Relationship Id="rId31" Type="http://schemas.openxmlformats.org/officeDocument/2006/relationships/ctrlProp" Target="../ctrlProps/ctrlProp49.xml"/><Relationship Id="rId44" Type="http://schemas.openxmlformats.org/officeDocument/2006/relationships/ctrlProp" Target="../ctrlProps/ctrlProp62.xml"/><Relationship Id="rId4" Type="http://schemas.openxmlformats.org/officeDocument/2006/relationships/vmlDrawing" Target="../drawings/vmlDrawing2.vml"/><Relationship Id="rId9" Type="http://schemas.openxmlformats.org/officeDocument/2006/relationships/ctrlProp" Target="../ctrlProps/ctrlProp27.xml"/><Relationship Id="rId14" Type="http://schemas.openxmlformats.org/officeDocument/2006/relationships/ctrlProp" Target="../ctrlProps/ctrlProp32.xml"/><Relationship Id="rId22" Type="http://schemas.openxmlformats.org/officeDocument/2006/relationships/ctrlProp" Target="../ctrlProps/ctrlProp40.xml"/><Relationship Id="rId27" Type="http://schemas.openxmlformats.org/officeDocument/2006/relationships/ctrlProp" Target="../ctrlProps/ctrlProp45.xml"/><Relationship Id="rId30" Type="http://schemas.openxmlformats.org/officeDocument/2006/relationships/ctrlProp" Target="../ctrlProps/ctrlProp48.xml"/><Relationship Id="rId35" Type="http://schemas.openxmlformats.org/officeDocument/2006/relationships/ctrlProp" Target="../ctrlProps/ctrlProp53.xml"/><Relationship Id="rId43" Type="http://schemas.openxmlformats.org/officeDocument/2006/relationships/ctrlProp" Target="../ctrlProps/ctrlProp61.xml"/><Relationship Id="rId48" Type="http://schemas.openxmlformats.org/officeDocument/2006/relationships/ctrlProp" Target="../ctrlProps/ctrlProp66.xml"/><Relationship Id="rId8" Type="http://schemas.openxmlformats.org/officeDocument/2006/relationships/ctrlProp" Target="../ctrlProps/ctrlProp26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://energiemanagement.stadt-frankfurt.de/" TargetMode="External"/><Relationship Id="rId5" Type="http://schemas.openxmlformats.org/officeDocument/2006/relationships/comments" Target="../comments3.xml"/><Relationship Id="rId4" Type="http://schemas.openxmlformats.org/officeDocument/2006/relationships/vmlDrawing" Target="../drawings/vmlDrawing3.v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2">
    <pageSetUpPr fitToPage="1"/>
  </sheetPr>
  <dimension ref="A1:AF436"/>
  <sheetViews>
    <sheetView tabSelected="1" workbookViewId="0"/>
  </sheetViews>
  <sheetFormatPr baseColWidth="10" defaultColWidth="11.42578125" defaultRowHeight="12.75" x14ac:dyDescent="0.2"/>
  <cols>
    <col min="1" max="1" width="12" style="6" customWidth="1"/>
    <col min="2" max="2" width="8.7109375" style="6" customWidth="1"/>
    <col min="3" max="3" width="7.140625" style="6" customWidth="1"/>
    <col min="4" max="4" width="2.5703125" style="6" customWidth="1"/>
    <col min="5" max="12" width="8.7109375" style="6" customWidth="1"/>
    <col min="13" max="31" width="9.7109375" style="2" customWidth="1"/>
    <col min="32" max="32" width="11.42578125" style="2"/>
    <col min="33" max="16384" width="11.42578125" style="6"/>
  </cols>
  <sheetData>
    <row r="1" spans="1:12" ht="22.5" customHeight="1" x14ac:dyDescent="0.25">
      <c r="A1" s="1" t="s">
        <v>274</v>
      </c>
      <c r="B1" s="1"/>
      <c r="C1" s="2"/>
      <c r="D1" s="2"/>
      <c r="E1" s="2"/>
      <c r="F1" s="2"/>
      <c r="G1" s="2"/>
      <c r="H1" s="2"/>
      <c r="I1" s="2"/>
      <c r="J1" s="2"/>
      <c r="K1" s="2"/>
      <c r="L1" s="122"/>
    </row>
    <row r="2" spans="1:12" x14ac:dyDescent="0.2">
      <c r="A2" s="77" t="s">
        <v>252</v>
      </c>
      <c r="B2" s="2"/>
      <c r="C2" s="2"/>
      <c r="D2" s="2"/>
      <c r="E2" s="2"/>
      <c r="F2" s="2"/>
      <c r="G2" s="2"/>
      <c r="H2" s="294" t="s">
        <v>266</v>
      </c>
      <c r="I2" s="294"/>
      <c r="J2" s="294"/>
      <c r="K2" s="294"/>
      <c r="L2" s="294"/>
    </row>
    <row r="3" spans="1:12" ht="16.5" x14ac:dyDescent="0.2">
      <c r="A3" s="78" t="s">
        <v>0</v>
      </c>
      <c r="B3" s="78"/>
      <c r="C3" s="79"/>
      <c r="D3" s="79"/>
      <c r="E3" s="79"/>
      <c r="F3" s="79"/>
      <c r="G3" s="79"/>
      <c r="H3" s="79"/>
      <c r="I3" s="79"/>
      <c r="J3" s="79"/>
      <c r="K3" s="79"/>
      <c r="L3" s="79"/>
    </row>
    <row r="4" spans="1:12" x14ac:dyDescent="0.2">
      <c r="A4" s="15" t="s">
        <v>1</v>
      </c>
      <c r="B4" s="15"/>
      <c r="C4" s="295"/>
      <c r="D4" s="297"/>
      <c r="E4" s="297"/>
      <c r="F4" s="297"/>
      <c r="G4" s="296"/>
      <c r="H4" s="15" t="s">
        <v>2</v>
      </c>
      <c r="I4" s="15"/>
      <c r="J4" s="16"/>
      <c r="K4" s="295"/>
      <c r="L4" s="296"/>
    </row>
    <row r="5" spans="1:12" x14ac:dyDescent="0.2">
      <c r="A5" s="17" t="s">
        <v>3</v>
      </c>
      <c r="B5" s="17"/>
      <c r="C5" s="292"/>
      <c r="D5" s="292"/>
      <c r="E5" s="292"/>
      <c r="F5" s="292"/>
      <c r="G5" s="292"/>
      <c r="H5" s="17" t="s">
        <v>4</v>
      </c>
      <c r="I5" s="17"/>
      <c r="J5" s="18"/>
      <c r="K5" s="295"/>
      <c r="L5" s="296"/>
    </row>
    <row r="6" spans="1:12" x14ac:dyDescent="0.2">
      <c r="A6" s="15" t="s">
        <v>5</v>
      </c>
      <c r="B6" s="29"/>
      <c r="C6" s="291"/>
      <c r="D6" s="291"/>
      <c r="E6" s="20" t="s">
        <v>6</v>
      </c>
      <c r="F6" s="37"/>
      <c r="G6" s="21"/>
      <c r="H6" s="22" t="s">
        <v>7</v>
      </c>
      <c r="I6" s="23"/>
      <c r="J6" s="23"/>
      <c r="K6" s="39" t="s">
        <v>8</v>
      </c>
      <c r="L6" s="23"/>
    </row>
    <row r="7" spans="1:12" x14ac:dyDescent="0.2">
      <c r="A7" s="75" t="s">
        <v>9</v>
      </c>
      <c r="B7" s="75"/>
      <c r="C7" s="76"/>
      <c r="D7" s="76"/>
      <c r="E7" s="24"/>
      <c r="F7" s="24"/>
      <c r="G7" s="25"/>
      <c r="H7" s="24"/>
      <c r="I7" s="26" t="s">
        <v>46</v>
      </c>
      <c r="J7" s="24" t="s">
        <v>260</v>
      </c>
      <c r="K7" s="24" t="s">
        <v>261</v>
      </c>
      <c r="L7" s="55" t="s">
        <v>10</v>
      </c>
    </row>
    <row r="8" spans="1:12" x14ac:dyDescent="0.2">
      <c r="A8" s="27"/>
      <c r="B8" s="27"/>
      <c r="C8" s="27"/>
      <c r="D8" s="27"/>
      <c r="E8" s="24" t="s">
        <v>11</v>
      </c>
      <c r="F8" s="24"/>
      <c r="G8" s="25" t="s">
        <v>12</v>
      </c>
      <c r="H8" s="24"/>
      <c r="I8" s="24"/>
      <c r="J8" s="24" t="s">
        <v>13</v>
      </c>
      <c r="K8" s="24" t="s">
        <v>14</v>
      </c>
      <c r="L8" s="55" t="s">
        <v>15</v>
      </c>
    </row>
    <row r="9" spans="1:12" ht="12.6" customHeight="1" x14ac:dyDescent="0.2">
      <c r="A9" s="80" t="s">
        <v>246</v>
      </c>
      <c r="B9" s="81"/>
      <c r="C9" s="81"/>
      <c r="D9" s="28" t="s">
        <v>16</v>
      </c>
      <c r="E9" s="292" t="s">
        <v>289</v>
      </c>
      <c r="F9" s="292"/>
      <c r="G9" s="293"/>
      <c r="H9" s="293"/>
      <c r="I9" s="35"/>
      <c r="J9" s="36"/>
      <c r="K9" s="36">
        <v>2537</v>
      </c>
      <c r="L9" s="83"/>
    </row>
    <row r="10" spans="1:12" ht="12.6" customHeight="1" x14ac:dyDescent="0.2">
      <c r="A10" s="82" t="s">
        <v>262</v>
      </c>
      <c r="B10" s="28"/>
      <c r="C10" s="28"/>
      <c r="D10" s="28" t="s">
        <v>17</v>
      </c>
      <c r="E10" s="292" t="s">
        <v>290</v>
      </c>
      <c r="F10" s="292"/>
      <c r="G10" s="293"/>
      <c r="H10" s="293"/>
      <c r="I10" s="35"/>
      <c r="J10" s="36"/>
      <c r="K10" s="36">
        <v>648</v>
      </c>
      <c r="L10" s="83"/>
    </row>
    <row r="11" spans="1:12" ht="12.6" customHeight="1" x14ac:dyDescent="0.2">
      <c r="A11" s="82" t="s">
        <v>263</v>
      </c>
      <c r="B11" s="28"/>
      <c r="C11" s="28"/>
      <c r="D11" s="28" t="s">
        <v>18</v>
      </c>
      <c r="E11" s="292" t="s">
        <v>291</v>
      </c>
      <c r="F11" s="292"/>
      <c r="G11" s="293"/>
      <c r="H11" s="293"/>
      <c r="I11" s="35"/>
      <c r="J11" s="36"/>
      <c r="K11" s="36">
        <v>168</v>
      </c>
      <c r="L11" s="83"/>
    </row>
    <row r="12" spans="1:12" ht="12.6" customHeight="1" x14ac:dyDescent="0.2">
      <c r="A12" s="82" t="s">
        <v>264</v>
      </c>
      <c r="B12" s="28"/>
      <c r="C12" s="28"/>
      <c r="D12" s="28" t="s">
        <v>20</v>
      </c>
      <c r="E12" s="292"/>
      <c r="F12" s="292"/>
      <c r="G12" s="293"/>
      <c r="H12" s="293"/>
      <c r="I12" s="35"/>
      <c r="J12" s="36"/>
      <c r="K12" s="36"/>
      <c r="L12" s="83"/>
    </row>
    <row r="13" spans="1:12" ht="12.6" customHeight="1" x14ac:dyDescent="0.2">
      <c r="A13" s="82" t="s">
        <v>19</v>
      </c>
      <c r="B13" s="28"/>
      <c r="C13" s="28"/>
      <c r="D13" s="28" t="s">
        <v>22</v>
      </c>
      <c r="E13" s="292"/>
      <c r="F13" s="292"/>
      <c r="G13" s="293"/>
      <c r="H13" s="293"/>
      <c r="I13" s="35"/>
      <c r="J13" s="36"/>
      <c r="K13" s="36"/>
      <c r="L13" s="83"/>
    </row>
    <row r="14" spans="1:12" ht="12.6" customHeight="1" x14ac:dyDescent="0.2">
      <c r="A14" s="82" t="s">
        <v>21</v>
      </c>
      <c r="B14" s="28"/>
      <c r="C14" s="28"/>
      <c r="D14" s="28" t="s">
        <v>24</v>
      </c>
      <c r="E14" s="292"/>
      <c r="F14" s="292"/>
      <c r="G14" s="293"/>
      <c r="H14" s="293"/>
      <c r="I14" s="35"/>
      <c r="J14" s="36"/>
      <c r="K14" s="36"/>
      <c r="L14" s="83"/>
    </row>
    <row r="15" spans="1:12" ht="12.6" customHeight="1" x14ac:dyDescent="0.2">
      <c r="A15" s="82" t="s">
        <v>23</v>
      </c>
      <c r="B15" s="28"/>
      <c r="C15" s="28"/>
      <c r="D15" s="28" t="s">
        <v>26</v>
      </c>
      <c r="E15" s="292"/>
      <c r="F15" s="292"/>
      <c r="G15" s="293"/>
      <c r="H15" s="293"/>
      <c r="I15" s="35"/>
      <c r="J15" s="36"/>
      <c r="K15" s="36"/>
      <c r="L15" s="83"/>
    </row>
    <row r="16" spans="1:12" ht="12.6" customHeight="1" x14ac:dyDescent="0.2">
      <c r="A16" s="82" t="s">
        <v>25</v>
      </c>
      <c r="B16" s="28"/>
      <c r="C16" s="28"/>
      <c r="D16" s="28" t="s">
        <v>27</v>
      </c>
      <c r="E16" s="292"/>
      <c r="F16" s="292"/>
      <c r="G16" s="293"/>
      <c r="H16" s="293"/>
      <c r="I16" s="35"/>
      <c r="J16" s="36"/>
      <c r="K16" s="36"/>
      <c r="L16" s="36"/>
    </row>
    <row r="17" spans="1:12" ht="12.6" customHeight="1" x14ac:dyDescent="0.2">
      <c r="A17" s="29" t="s">
        <v>28</v>
      </c>
      <c r="B17" s="29"/>
      <c r="C17" s="27"/>
      <c r="D17" s="27"/>
      <c r="E17" s="23"/>
      <c r="F17" s="23"/>
      <c r="G17" s="23"/>
      <c r="H17" s="23"/>
      <c r="I17" s="18" t="s">
        <v>29</v>
      </c>
      <c r="J17" s="54">
        <f>SUM(J9:J16)</f>
        <v>0</v>
      </c>
      <c r="K17" s="54">
        <f>SUM(K9:K16)</f>
        <v>3353</v>
      </c>
      <c r="L17" s="84"/>
    </row>
    <row r="18" spans="1:12" ht="12.6" customHeight="1" x14ac:dyDescent="0.2">
      <c r="A18" s="76" t="s">
        <v>30</v>
      </c>
      <c r="B18" s="76"/>
      <c r="C18" s="76"/>
      <c r="D18" s="76"/>
      <c r="E18" s="24" t="s">
        <v>16</v>
      </c>
      <c r="F18" s="24" t="s">
        <v>17</v>
      </c>
      <c r="G18" s="24" t="s">
        <v>31</v>
      </c>
      <c r="H18" s="24" t="s">
        <v>20</v>
      </c>
      <c r="I18" s="24" t="s">
        <v>22</v>
      </c>
      <c r="J18" s="24" t="s">
        <v>24</v>
      </c>
      <c r="K18" s="24" t="s">
        <v>26</v>
      </c>
      <c r="L18" s="85" t="s">
        <v>27</v>
      </c>
    </row>
    <row r="19" spans="1:12" ht="12.6" customHeight="1" x14ac:dyDescent="0.2">
      <c r="A19" s="29" t="s">
        <v>32</v>
      </c>
      <c r="B19" s="29"/>
      <c r="C19" s="27"/>
      <c r="D19" s="27"/>
      <c r="E19" s="36"/>
      <c r="F19" s="36"/>
      <c r="G19" s="36"/>
      <c r="H19" s="36"/>
      <c r="I19" s="36"/>
      <c r="J19" s="36"/>
      <c r="K19" s="36"/>
      <c r="L19" s="36"/>
    </row>
    <row r="20" spans="1:12" ht="12.6" customHeight="1" x14ac:dyDescent="0.2">
      <c r="A20" s="29" t="s">
        <v>33</v>
      </c>
      <c r="B20" s="29"/>
      <c r="C20" s="27"/>
      <c r="D20" s="27"/>
      <c r="E20" s="36"/>
      <c r="F20" s="36"/>
      <c r="G20" s="36"/>
      <c r="H20" s="36"/>
      <c r="I20" s="36"/>
      <c r="J20" s="36"/>
      <c r="K20" s="36"/>
      <c r="L20" s="36"/>
    </row>
    <row r="21" spans="1:12" ht="12.6" customHeight="1" x14ac:dyDescent="0.2">
      <c r="A21" s="29" t="s">
        <v>242</v>
      </c>
      <c r="B21" s="29"/>
      <c r="C21" s="27"/>
      <c r="D21" s="27"/>
      <c r="E21" s="36"/>
      <c r="F21" s="36"/>
      <c r="G21" s="36"/>
      <c r="H21" s="36"/>
      <c r="I21" s="36"/>
      <c r="J21" s="36"/>
      <c r="K21" s="36"/>
      <c r="L21" s="36"/>
    </row>
    <row r="22" spans="1:12" ht="12.6" customHeight="1" x14ac:dyDescent="0.2">
      <c r="A22" s="29" t="s">
        <v>243</v>
      </c>
      <c r="B22" s="29"/>
      <c r="C22" s="27"/>
      <c r="D22" s="27"/>
      <c r="E22" s="36"/>
      <c r="F22" s="36"/>
      <c r="G22" s="36"/>
      <c r="H22" s="36"/>
      <c r="I22" s="36"/>
      <c r="J22" s="36"/>
      <c r="K22" s="36"/>
      <c r="L22" s="36"/>
    </row>
    <row r="23" spans="1:12" ht="12.6" customHeight="1" x14ac:dyDescent="0.2">
      <c r="A23" s="29" t="s">
        <v>244</v>
      </c>
      <c r="B23" s="29"/>
      <c r="C23" s="27"/>
      <c r="D23" s="27"/>
      <c r="E23" s="36"/>
      <c r="F23" s="36"/>
      <c r="G23" s="36"/>
      <c r="H23" s="36"/>
      <c r="I23" s="36"/>
      <c r="J23" s="36"/>
      <c r="K23" s="36"/>
      <c r="L23" s="36"/>
    </row>
    <row r="24" spans="1:12" ht="12.6" customHeight="1" x14ac:dyDescent="0.2">
      <c r="A24" s="29" t="s">
        <v>245</v>
      </c>
      <c r="B24" s="29"/>
      <c r="C24" s="27"/>
      <c r="D24" s="27"/>
      <c r="E24" s="36"/>
      <c r="F24" s="36"/>
      <c r="G24" s="36"/>
      <c r="H24" s="36"/>
      <c r="I24" s="36"/>
      <c r="J24" s="36"/>
      <c r="K24" s="36"/>
      <c r="L24" s="36"/>
    </row>
    <row r="25" spans="1:12" ht="12.6" customHeight="1" x14ac:dyDescent="0.2">
      <c r="A25" s="75" t="s">
        <v>34</v>
      </c>
      <c r="B25" s="75"/>
      <c r="C25" s="76"/>
      <c r="D25" s="76"/>
      <c r="E25" s="24" t="s">
        <v>16</v>
      </c>
      <c r="F25" s="24" t="s">
        <v>17</v>
      </c>
      <c r="G25" s="24" t="s">
        <v>31</v>
      </c>
      <c r="H25" s="24" t="s">
        <v>20</v>
      </c>
      <c r="I25" s="24" t="s">
        <v>22</v>
      </c>
      <c r="J25" s="24" t="s">
        <v>24</v>
      </c>
      <c r="K25" s="24" t="s">
        <v>26</v>
      </c>
      <c r="L25" s="85" t="s">
        <v>27</v>
      </c>
    </row>
    <row r="26" spans="1:12" ht="12.6" customHeight="1" x14ac:dyDescent="0.2">
      <c r="A26" s="29" t="s">
        <v>35</v>
      </c>
      <c r="B26" s="29"/>
      <c r="C26" s="27"/>
      <c r="D26" s="27"/>
      <c r="E26" s="36"/>
      <c r="F26" s="36"/>
      <c r="G26" s="36"/>
      <c r="H26" s="36"/>
      <c r="I26" s="36"/>
      <c r="J26" s="38"/>
      <c r="K26" s="36"/>
      <c r="L26" s="36"/>
    </row>
    <row r="27" spans="1:12" ht="12.6" customHeight="1" x14ac:dyDescent="0.2">
      <c r="A27" s="29" t="s">
        <v>239</v>
      </c>
      <c r="B27" s="29"/>
      <c r="C27" s="27"/>
      <c r="D27" s="27"/>
      <c r="E27" s="36"/>
      <c r="F27" s="36"/>
      <c r="G27" s="36"/>
      <c r="H27" s="36"/>
      <c r="I27" s="36"/>
      <c r="J27" s="36"/>
      <c r="K27" s="36"/>
      <c r="L27" s="36"/>
    </row>
    <row r="28" spans="1:12" ht="12.6" customHeight="1" x14ac:dyDescent="0.2">
      <c r="A28" s="29" t="s">
        <v>36</v>
      </c>
      <c r="B28" s="29"/>
      <c r="C28" s="27"/>
      <c r="D28" s="27"/>
      <c r="E28" s="27"/>
      <c r="F28" s="27"/>
      <c r="G28" s="27"/>
      <c r="H28" s="27"/>
      <c r="I28" s="27"/>
      <c r="J28" s="27"/>
      <c r="K28" s="27"/>
      <c r="L28" s="86"/>
    </row>
    <row r="29" spans="1:12" ht="12.6" customHeight="1" x14ac:dyDescent="0.2">
      <c r="A29" s="29" t="s">
        <v>240</v>
      </c>
      <c r="B29" s="29"/>
      <c r="C29" s="27"/>
      <c r="D29" s="27"/>
      <c r="E29" s="36"/>
      <c r="F29" s="36"/>
      <c r="G29" s="36"/>
      <c r="H29" s="36"/>
      <c r="I29" s="36"/>
      <c r="J29" s="36"/>
      <c r="K29" s="36"/>
      <c r="L29" s="36"/>
    </row>
    <row r="30" spans="1:12" ht="12.6" customHeight="1" x14ac:dyDescent="0.2">
      <c r="A30" s="30" t="s">
        <v>241</v>
      </c>
      <c r="B30" s="30"/>
      <c r="C30" s="27"/>
      <c r="D30" s="27"/>
      <c r="E30" s="36"/>
      <c r="F30" s="36"/>
      <c r="G30" s="36"/>
      <c r="H30" s="36"/>
      <c r="I30" s="36"/>
      <c r="J30" s="36"/>
      <c r="K30" s="36"/>
      <c r="L30" s="36"/>
    </row>
    <row r="31" spans="1:12" ht="12.6" customHeight="1" x14ac:dyDescent="0.2">
      <c r="A31" s="75" t="s">
        <v>37</v>
      </c>
      <c r="B31" s="75"/>
      <c r="C31" s="76"/>
      <c r="D31" s="76"/>
      <c r="E31" s="24" t="s">
        <v>16</v>
      </c>
      <c r="F31" s="24" t="s">
        <v>17</v>
      </c>
      <c r="G31" s="24" t="s">
        <v>31</v>
      </c>
      <c r="H31" s="24" t="s">
        <v>20</v>
      </c>
      <c r="I31" s="24" t="s">
        <v>22</v>
      </c>
      <c r="J31" s="24" t="s">
        <v>24</v>
      </c>
      <c r="K31" s="24" t="s">
        <v>26</v>
      </c>
      <c r="L31" s="85" t="s">
        <v>27</v>
      </c>
    </row>
    <row r="32" spans="1:12" ht="12.6" customHeight="1" x14ac:dyDescent="0.2">
      <c r="A32" s="29" t="s">
        <v>38</v>
      </c>
      <c r="B32" s="29"/>
      <c r="C32" s="27"/>
      <c r="D32" s="27"/>
      <c r="E32" s="40"/>
      <c r="F32" s="40"/>
      <c r="G32" s="41"/>
      <c r="H32" s="42"/>
      <c r="I32" s="42"/>
      <c r="J32" s="42"/>
      <c r="K32" s="42"/>
      <c r="L32" s="42"/>
    </row>
    <row r="33" spans="1:32" ht="12.6" customHeight="1" x14ac:dyDescent="0.2">
      <c r="A33" s="29" t="s">
        <v>39</v>
      </c>
      <c r="B33" s="29"/>
      <c r="C33" s="27"/>
      <c r="D33" s="27"/>
      <c r="E33" s="42"/>
      <c r="F33" s="42"/>
      <c r="G33" s="42"/>
      <c r="H33" s="42"/>
      <c r="I33" s="42"/>
      <c r="J33" s="42"/>
      <c r="K33" s="42"/>
      <c r="L33" s="42"/>
    </row>
    <row r="34" spans="1:32" s="7" customFormat="1" ht="12.6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</row>
    <row r="35" spans="1:32" s="7" customFormat="1" ht="12.6" customHeight="1" x14ac:dyDescent="0.2">
      <c r="A35" s="3" t="s">
        <v>40</v>
      </c>
      <c r="B35" s="3"/>
      <c r="C35" s="3"/>
      <c r="D35" s="3"/>
      <c r="E35" s="3"/>
      <c r="F35" s="3" t="s">
        <v>41</v>
      </c>
      <c r="G35" s="3"/>
      <c r="H35" s="3"/>
      <c r="I35" s="74" t="s">
        <v>251</v>
      </c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</row>
    <row r="36" spans="1:32" s="7" customFormat="1" ht="12.6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</row>
    <row r="37" spans="1:32" s="7" customFormat="1" ht="12.6" customHeight="1" x14ac:dyDescent="0.2">
      <c r="A37" s="4"/>
      <c r="B37" s="4"/>
      <c r="C37" s="4"/>
      <c r="D37" s="4"/>
      <c r="E37" s="4"/>
      <c r="F37" s="4"/>
      <c r="G37" s="4"/>
      <c r="H37" s="4"/>
      <c r="I37" s="4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</row>
    <row r="38" spans="1:32" s="7" customFormat="1" ht="12.6" customHeight="1" x14ac:dyDescent="0.2">
      <c r="A38" s="74" t="s">
        <v>259</v>
      </c>
      <c r="B38" s="3"/>
      <c r="C38" s="3"/>
      <c r="D38" s="3"/>
      <c r="E38" s="3"/>
      <c r="F38" s="3" t="s">
        <v>43</v>
      </c>
      <c r="G38" s="3"/>
      <c r="H38" s="3"/>
      <c r="I38" s="3" t="s">
        <v>44</v>
      </c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</row>
    <row r="39" spans="1:32" s="7" customFormat="1" ht="12.6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</row>
    <row r="40" spans="1:32" s="7" customFormat="1" ht="12.6" customHeight="1" x14ac:dyDescent="0.2">
      <c r="A40" s="87" t="s">
        <v>45</v>
      </c>
      <c r="B40" s="87"/>
      <c r="C40" s="87" t="s">
        <v>46</v>
      </c>
      <c r="D40" s="87" t="s">
        <v>47</v>
      </c>
      <c r="E40" s="87"/>
      <c r="F40" s="87"/>
      <c r="G40" s="87"/>
      <c r="H40" s="87"/>
      <c r="I40" s="87" t="s">
        <v>48</v>
      </c>
      <c r="J40" s="87"/>
      <c r="K40" s="87"/>
      <c r="L40" s="87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</row>
    <row r="41" spans="1:32" s="7" customFormat="1" ht="8.25" customHeight="1" x14ac:dyDescent="0.2">
      <c r="A41" s="31" t="s">
        <v>49</v>
      </c>
      <c r="B41" s="31"/>
      <c r="C41" s="43">
        <v>1300</v>
      </c>
      <c r="D41" s="32" t="s">
        <v>50</v>
      </c>
      <c r="E41" s="32"/>
      <c r="F41" s="31"/>
      <c r="G41" s="31"/>
      <c r="H41" s="33" t="s">
        <v>51</v>
      </c>
      <c r="I41" s="32" t="s">
        <v>52</v>
      </c>
      <c r="J41" s="31"/>
      <c r="K41" s="31"/>
      <c r="L41" s="88" t="s">
        <v>53</v>
      </c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</row>
    <row r="42" spans="1:32" s="7" customFormat="1" ht="8.25" customHeight="1" x14ac:dyDescent="0.2">
      <c r="A42" s="32" t="s">
        <v>54</v>
      </c>
      <c r="B42" s="31"/>
      <c r="C42" s="43">
        <v>4100</v>
      </c>
      <c r="D42" s="32" t="s">
        <v>49</v>
      </c>
      <c r="E42" s="32"/>
      <c r="F42" s="31"/>
      <c r="G42" s="31"/>
      <c r="H42" s="33"/>
      <c r="I42" s="32" t="s">
        <v>55</v>
      </c>
      <c r="J42" s="31"/>
      <c r="K42" s="31"/>
      <c r="L42" s="88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</row>
    <row r="43" spans="1:32" s="7" customFormat="1" ht="8.25" customHeight="1" x14ac:dyDescent="0.2">
      <c r="A43" s="31" t="s">
        <v>56</v>
      </c>
      <c r="B43" s="31"/>
      <c r="C43" s="43">
        <v>4110</v>
      </c>
      <c r="D43" s="31" t="s">
        <v>57</v>
      </c>
      <c r="E43" s="31"/>
      <c r="F43" s="31"/>
      <c r="G43" s="31"/>
      <c r="H43" s="44">
        <v>20</v>
      </c>
      <c r="I43" s="31" t="s">
        <v>58</v>
      </c>
      <c r="J43" s="31"/>
      <c r="K43" s="31"/>
      <c r="L43" s="44">
        <v>50</v>
      </c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</row>
    <row r="44" spans="1:32" s="7" customFormat="1" ht="8.25" customHeight="1" x14ac:dyDescent="0.2">
      <c r="A44" s="31" t="s">
        <v>59</v>
      </c>
      <c r="B44" s="31"/>
      <c r="C44" s="43">
        <v>4111</v>
      </c>
      <c r="D44" s="31" t="s">
        <v>60</v>
      </c>
      <c r="E44" s="31"/>
      <c r="F44" s="31"/>
      <c r="G44" s="31"/>
      <c r="H44" s="44">
        <v>19</v>
      </c>
      <c r="I44" s="31" t="s">
        <v>61</v>
      </c>
      <c r="J44" s="31"/>
      <c r="K44" s="31"/>
      <c r="L44" s="44">
        <v>20</v>
      </c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</row>
    <row r="45" spans="1:32" s="7" customFormat="1" ht="8.25" customHeight="1" x14ac:dyDescent="0.2">
      <c r="A45" s="31" t="s">
        <v>62</v>
      </c>
      <c r="B45" s="31"/>
      <c r="C45" s="43">
        <v>4120</v>
      </c>
      <c r="D45" s="31" t="s">
        <v>63</v>
      </c>
      <c r="E45" s="31"/>
      <c r="F45" s="31"/>
      <c r="G45" s="31"/>
      <c r="H45" s="34"/>
      <c r="I45" s="32" t="s">
        <v>64</v>
      </c>
      <c r="J45" s="31"/>
      <c r="K45" s="31"/>
      <c r="L45" s="31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</row>
    <row r="46" spans="1:32" s="7" customFormat="1" ht="8.25" customHeight="1" x14ac:dyDescent="0.2">
      <c r="A46" s="31" t="s">
        <v>65</v>
      </c>
      <c r="B46" s="31"/>
      <c r="C46" s="43">
        <v>4130</v>
      </c>
      <c r="D46" s="31" t="s">
        <v>66</v>
      </c>
      <c r="E46" s="31"/>
      <c r="F46" s="31"/>
      <c r="G46" s="31"/>
      <c r="H46" s="44">
        <v>12</v>
      </c>
      <c r="I46" s="31" t="s">
        <v>67</v>
      </c>
      <c r="J46" s="31"/>
      <c r="K46" s="31"/>
      <c r="L46" s="44">
        <v>200</v>
      </c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</row>
    <row r="47" spans="1:32" s="7" customFormat="1" ht="8.25" customHeight="1" x14ac:dyDescent="0.2">
      <c r="A47" s="31" t="s">
        <v>68</v>
      </c>
      <c r="B47" s="31"/>
      <c r="C47" s="43">
        <v>4140</v>
      </c>
      <c r="D47" s="31" t="s">
        <v>69</v>
      </c>
      <c r="E47" s="31"/>
      <c r="F47" s="31"/>
      <c r="G47" s="31"/>
      <c r="H47" s="44">
        <v>15</v>
      </c>
      <c r="I47" s="31" t="s">
        <v>70</v>
      </c>
      <c r="J47" s="31"/>
      <c r="K47" s="31"/>
      <c r="L47" s="44">
        <v>200</v>
      </c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</row>
    <row r="48" spans="1:32" s="7" customFormat="1" ht="8.25" customHeight="1" x14ac:dyDescent="0.2">
      <c r="A48" s="31" t="s">
        <v>71</v>
      </c>
      <c r="B48" s="31"/>
      <c r="C48" s="43">
        <v>4150</v>
      </c>
      <c r="D48" s="31" t="s">
        <v>72</v>
      </c>
      <c r="E48" s="31"/>
      <c r="F48" s="31"/>
      <c r="G48" s="31"/>
      <c r="H48" s="44">
        <v>15</v>
      </c>
      <c r="I48" s="32" t="s">
        <v>73</v>
      </c>
      <c r="J48" s="31"/>
      <c r="K48" s="31"/>
      <c r="L48" s="31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</row>
    <row r="49" spans="1:32" s="7" customFormat="1" ht="8.25" customHeight="1" x14ac:dyDescent="0.2">
      <c r="A49" s="31" t="s">
        <v>74</v>
      </c>
      <c r="B49" s="31"/>
      <c r="C49" s="43">
        <v>4160</v>
      </c>
      <c r="D49" s="31" t="s">
        <v>75</v>
      </c>
      <c r="E49" s="31"/>
      <c r="F49" s="31"/>
      <c r="G49" s="31"/>
      <c r="H49" s="44">
        <v>15</v>
      </c>
      <c r="I49" s="31" t="s">
        <v>76</v>
      </c>
      <c r="J49" s="31"/>
      <c r="K49" s="31"/>
      <c r="L49" s="44">
        <v>100</v>
      </c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</row>
    <row r="50" spans="1:32" s="7" customFormat="1" ht="8.25" customHeight="1" x14ac:dyDescent="0.2">
      <c r="A50" s="31" t="s">
        <v>77</v>
      </c>
      <c r="B50" s="31"/>
      <c r="C50" s="43">
        <v>4170</v>
      </c>
      <c r="D50" s="31" t="s">
        <v>78</v>
      </c>
      <c r="E50" s="31"/>
      <c r="F50" s="31"/>
      <c r="G50" s="31"/>
      <c r="H50" s="34"/>
      <c r="I50" s="31" t="s">
        <v>79</v>
      </c>
      <c r="J50" s="31"/>
      <c r="K50" s="31"/>
      <c r="L50" s="44">
        <v>200</v>
      </c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</row>
    <row r="51" spans="1:32" s="7" customFormat="1" ht="8.25" customHeight="1" x14ac:dyDescent="0.2">
      <c r="A51" s="31" t="s">
        <v>80</v>
      </c>
      <c r="B51" s="31"/>
      <c r="C51" s="43">
        <v>4171</v>
      </c>
      <c r="D51" s="31" t="s">
        <v>57</v>
      </c>
      <c r="E51" s="31"/>
      <c r="F51" s="31"/>
      <c r="G51" s="31"/>
      <c r="H51" s="44">
        <v>20</v>
      </c>
      <c r="I51" s="31" t="s">
        <v>81</v>
      </c>
      <c r="J51" s="31"/>
      <c r="K51" s="31"/>
      <c r="L51" s="44">
        <v>300</v>
      </c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</row>
    <row r="52" spans="1:32" s="7" customFormat="1" ht="8.25" customHeight="1" x14ac:dyDescent="0.2">
      <c r="A52" s="31" t="s">
        <v>82</v>
      </c>
      <c r="B52" s="31"/>
      <c r="C52" s="43">
        <v>4172</v>
      </c>
      <c r="D52" s="31" t="s">
        <v>60</v>
      </c>
      <c r="E52" s="31"/>
      <c r="F52" s="31"/>
      <c r="G52" s="31"/>
      <c r="H52" s="44">
        <v>19</v>
      </c>
      <c r="I52" s="31" t="s">
        <v>83</v>
      </c>
      <c r="J52" s="31"/>
      <c r="K52" s="31"/>
      <c r="L52" s="44">
        <v>100</v>
      </c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</row>
    <row r="53" spans="1:32" s="7" customFormat="1" ht="8.25" customHeight="1" x14ac:dyDescent="0.2">
      <c r="A53" s="31" t="s">
        <v>84</v>
      </c>
      <c r="B53" s="31"/>
      <c r="C53" s="43">
        <v>4200</v>
      </c>
      <c r="D53" s="32" t="s">
        <v>85</v>
      </c>
      <c r="E53" s="32"/>
      <c r="F53" s="31"/>
      <c r="G53" s="31"/>
      <c r="H53" s="34"/>
      <c r="I53" s="31" t="s">
        <v>86</v>
      </c>
      <c r="J53" s="31"/>
      <c r="K53" s="31"/>
      <c r="L53" s="44">
        <v>300</v>
      </c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</row>
    <row r="54" spans="1:32" s="7" customFormat="1" ht="8.25" customHeight="1" x14ac:dyDescent="0.2">
      <c r="A54" s="31" t="s">
        <v>87</v>
      </c>
      <c r="B54" s="31"/>
      <c r="C54" s="43">
        <v>4210</v>
      </c>
      <c r="D54" s="31" t="s">
        <v>88</v>
      </c>
      <c r="E54" s="31"/>
      <c r="F54" s="31"/>
      <c r="G54" s="31"/>
      <c r="H54" s="34"/>
      <c r="I54" s="31" t="s">
        <v>89</v>
      </c>
      <c r="J54" s="31"/>
      <c r="K54" s="31"/>
      <c r="L54" s="44">
        <v>500</v>
      </c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</row>
    <row r="55" spans="1:32" s="7" customFormat="1" ht="8.25" customHeight="1" x14ac:dyDescent="0.2">
      <c r="A55" s="31" t="s">
        <v>90</v>
      </c>
      <c r="B55" s="31"/>
      <c r="C55" s="43">
        <v>4220</v>
      </c>
      <c r="D55" s="31" t="s">
        <v>57</v>
      </c>
      <c r="E55" s="31"/>
      <c r="F55" s="31"/>
      <c r="G55" s="31"/>
      <c r="H55" s="44">
        <v>20</v>
      </c>
      <c r="I55" s="31" t="s">
        <v>91</v>
      </c>
      <c r="J55" s="31"/>
      <c r="K55" s="31"/>
      <c r="L55" s="44">
        <v>300</v>
      </c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</row>
    <row r="56" spans="1:32" s="7" customFormat="1" ht="8.25" customHeight="1" x14ac:dyDescent="0.2">
      <c r="A56" s="31" t="s">
        <v>92</v>
      </c>
      <c r="B56" s="31"/>
      <c r="C56" s="43">
        <v>4230</v>
      </c>
      <c r="D56" s="31" t="s">
        <v>60</v>
      </c>
      <c r="E56" s="31"/>
      <c r="F56" s="31"/>
      <c r="G56" s="31"/>
      <c r="H56" s="44" t="s">
        <v>93</v>
      </c>
      <c r="I56" s="32" t="s">
        <v>94</v>
      </c>
      <c r="J56" s="31"/>
      <c r="K56" s="31"/>
      <c r="L56" s="31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</row>
    <row r="57" spans="1:32" s="7" customFormat="1" ht="8.25" customHeight="1" x14ac:dyDescent="0.2">
      <c r="A57" s="31" t="s">
        <v>95</v>
      </c>
      <c r="B57" s="31"/>
      <c r="C57" s="43">
        <v>4300</v>
      </c>
      <c r="D57" s="31" t="s">
        <v>96</v>
      </c>
      <c r="E57" s="31"/>
      <c r="F57" s="31"/>
      <c r="G57" s="31"/>
      <c r="H57" s="44">
        <v>17</v>
      </c>
      <c r="I57" s="31" t="s">
        <v>97</v>
      </c>
      <c r="J57" s="31"/>
      <c r="K57" s="31"/>
      <c r="L57" s="44">
        <v>300</v>
      </c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</row>
    <row r="58" spans="1:32" s="7" customFormat="1" ht="8.25" customHeight="1" x14ac:dyDescent="0.2">
      <c r="A58" s="31" t="s">
        <v>98</v>
      </c>
      <c r="B58" s="31"/>
      <c r="C58" s="43">
        <v>4310</v>
      </c>
      <c r="D58" s="31" t="s">
        <v>99</v>
      </c>
      <c r="E58" s="31"/>
      <c r="F58" s="31"/>
      <c r="G58" s="31"/>
      <c r="H58" s="44">
        <v>22</v>
      </c>
      <c r="I58" s="31" t="s">
        <v>100</v>
      </c>
      <c r="J58" s="31"/>
      <c r="K58" s="31"/>
      <c r="L58" s="31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</row>
    <row r="59" spans="1:32" s="7" customFormat="1" ht="8.25" customHeight="1" x14ac:dyDescent="0.2">
      <c r="A59" s="31" t="s">
        <v>101</v>
      </c>
      <c r="B59" s="31"/>
      <c r="C59" s="43">
        <v>4320</v>
      </c>
      <c r="D59" s="31" t="s">
        <v>102</v>
      </c>
      <c r="E59" s="31"/>
      <c r="F59" s="31"/>
      <c r="G59" s="31"/>
      <c r="H59" s="44">
        <v>22</v>
      </c>
      <c r="I59" s="31" t="s">
        <v>103</v>
      </c>
      <c r="J59" s="31"/>
      <c r="K59" s="31"/>
      <c r="L59" s="44">
        <v>500</v>
      </c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</row>
    <row r="60" spans="1:32" s="7" customFormat="1" ht="8.25" customHeight="1" x14ac:dyDescent="0.2">
      <c r="A60" s="31" t="s">
        <v>104</v>
      </c>
      <c r="B60" s="31"/>
      <c r="C60" s="43">
        <v>4400</v>
      </c>
      <c r="D60" s="31" t="s">
        <v>105</v>
      </c>
      <c r="E60" s="31"/>
      <c r="F60" s="31"/>
      <c r="G60" s="31"/>
      <c r="H60" s="44">
        <v>17</v>
      </c>
      <c r="I60" s="31" t="s">
        <v>106</v>
      </c>
      <c r="J60" s="31"/>
      <c r="K60" s="31"/>
      <c r="L60" s="44">
        <v>500</v>
      </c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</row>
    <row r="61" spans="1:32" s="7" customFormat="1" ht="8.25" customHeight="1" x14ac:dyDescent="0.2">
      <c r="A61" s="31" t="s">
        <v>107</v>
      </c>
      <c r="B61" s="31"/>
      <c r="C61" s="43">
        <v>4410</v>
      </c>
      <c r="D61" s="31" t="s">
        <v>108</v>
      </c>
      <c r="E61" s="31"/>
      <c r="F61" s="31"/>
      <c r="G61" s="31"/>
      <c r="H61" s="44">
        <v>24</v>
      </c>
      <c r="I61" s="32" t="s">
        <v>109</v>
      </c>
      <c r="J61" s="31"/>
      <c r="K61" s="31"/>
      <c r="L61" s="88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</row>
    <row r="62" spans="1:32" s="7" customFormat="1" ht="8.25" customHeight="1" x14ac:dyDescent="0.2">
      <c r="A62" s="31" t="s">
        <v>110</v>
      </c>
      <c r="B62" s="31"/>
      <c r="C62" s="43">
        <v>4420</v>
      </c>
      <c r="D62" s="31" t="s">
        <v>111</v>
      </c>
      <c r="E62" s="31"/>
      <c r="F62" s="31"/>
      <c r="G62" s="31"/>
      <c r="H62" s="44">
        <v>18</v>
      </c>
      <c r="I62" s="31" t="s">
        <v>112</v>
      </c>
      <c r="J62" s="31"/>
      <c r="K62" s="31"/>
      <c r="L62" s="44">
        <v>200</v>
      </c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</row>
    <row r="63" spans="1:32" s="7" customFormat="1" ht="8.25" customHeight="1" x14ac:dyDescent="0.2">
      <c r="A63" s="31" t="s">
        <v>113</v>
      </c>
      <c r="B63" s="31"/>
      <c r="C63" s="43">
        <v>4430</v>
      </c>
      <c r="D63" s="31" t="s">
        <v>114</v>
      </c>
      <c r="E63" s="31"/>
      <c r="F63" s="31"/>
      <c r="G63" s="31"/>
      <c r="H63" s="44">
        <v>17</v>
      </c>
      <c r="I63" s="31" t="s">
        <v>115</v>
      </c>
      <c r="J63" s="31"/>
      <c r="K63" s="31"/>
      <c r="L63" s="44">
        <v>400</v>
      </c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</row>
    <row r="64" spans="1:32" s="7" customFormat="1" ht="8.25" customHeight="1" x14ac:dyDescent="0.2">
      <c r="A64" s="31" t="s">
        <v>116</v>
      </c>
      <c r="B64" s="31"/>
      <c r="C64" s="43">
        <v>4440</v>
      </c>
      <c r="D64" s="31" t="s">
        <v>117</v>
      </c>
      <c r="E64" s="31"/>
      <c r="F64" s="31"/>
      <c r="G64" s="31"/>
      <c r="H64" s="44">
        <v>18</v>
      </c>
      <c r="I64" s="32" t="s">
        <v>118</v>
      </c>
      <c r="J64" s="31"/>
      <c r="K64" s="31"/>
      <c r="L64" s="88" t="s">
        <v>53</v>
      </c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</row>
    <row r="65" spans="1:32" s="7" customFormat="1" ht="8.25" customHeight="1" x14ac:dyDescent="0.2">
      <c r="A65" s="31" t="s">
        <v>119</v>
      </c>
      <c r="B65" s="31"/>
      <c r="C65" s="43">
        <v>4500</v>
      </c>
      <c r="D65" s="31" t="s">
        <v>120</v>
      </c>
      <c r="E65" s="31"/>
      <c r="F65" s="31"/>
      <c r="G65" s="31"/>
      <c r="H65" s="44" t="s">
        <v>121</v>
      </c>
      <c r="I65" s="32" t="s">
        <v>122</v>
      </c>
      <c r="J65" s="31"/>
      <c r="K65" s="31"/>
      <c r="L65" s="88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</row>
    <row r="66" spans="1:32" s="7" customFormat="1" ht="8.25" customHeight="1" x14ac:dyDescent="0.2">
      <c r="A66" s="31" t="s">
        <v>123</v>
      </c>
      <c r="B66" s="31"/>
      <c r="C66" s="43">
        <v>4510</v>
      </c>
      <c r="D66" s="31" t="s">
        <v>124</v>
      </c>
      <c r="E66" s="31"/>
      <c r="F66" s="31"/>
      <c r="G66" s="31"/>
      <c r="H66" s="34"/>
      <c r="I66" s="31" t="s">
        <v>125</v>
      </c>
      <c r="J66" s="31"/>
      <c r="K66" s="31"/>
      <c r="L66" s="44">
        <v>50</v>
      </c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</row>
    <row r="67" spans="1:32" s="7" customFormat="1" ht="8.25" customHeight="1" x14ac:dyDescent="0.2">
      <c r="A67" s="32" t="s">
        <v>126</v>
      </c>
      <c r="B67" s="31"/>
      <c r="C67" s="43">
        <v>5000</v>
      </c>
      <c r="D67" s="31" t="s">
        <v>57</v>
      </c>
      <c r="E67" s="31"/>
      <c r="F67" s="31"/>
      <c r="G67" s="31"/>
      <c r="H67" s="44">
        <v>20</v>
      </c>
      <c r="I67" s="31" t="s">
        <v>127</v>
      </c>
      <c r="J67" s="31"/>
      <c r="K67" s="31"/>
      <c r="L67" s="44">
        <v>100</v>
      </c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</row>
    <row r="68" spans="1:32" s="7" customFormat="1" ht="8.25" customHeight="1" x14ac:dyDescent="0.2">
      <c r="A68" s="31" t="s">
        <v>128</v>
      </c>
      <c r="B68" s="31"/>
      <c r="C68" s="43">
        <v>5100</v>
      </c>
      <c r="D68" s="31" t="s">
        <v>60</v>
      </c>
      <c r="E68" s="31"/>
      <c r="F68" s="31"/>
      <c r="G68" s="31"/>
      <c r="H68" s="44" t="s">
        <v>93</v>
      </c>
      <c r="I68" s="31" t="s">
        <v>129</v>
      </c>
      <c r="J68" s="31"/>
      <c r="K68" s="31"/>
      <c r="L68" s="44">
        <v>200</v>
      </c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</row>
    <row r="69" spans="1:32" s="7" customFormat="1" ht="8.25" customHeight="1" x14ac:dyDescent="0.2">
      <c r="A69" s="31" t="s">
        <v>130</v>
      </c>
      <c r="B69" s="31"/>
      <c r="C69" s="43">
        <v>5110</v>
      </c>
      <c r="D69" s="31"/>
      <c r="E69" s="31"/>
      <c r="F69" s="31"/>
      <c r="G69" s="31"/>
      <c r="H69" s="33"/>
      <c r="I69" s="31" t="s">
        <v>131</v>
      </c>
      <c r="J69" s="31"/>
      <c r="K69" s="31"/>
      <c r="L69" s="44">
        <v>200</v>
      </c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</row>
    <row r="70" spans="1:32" s="7" customFormat="1" ht="8.25" customHeight="1" x14ac:dyDescent="0.2">
      <c r="A70" s="31" t="s">
        <v>132</v>
      </c>
      <c r="B70" s="31"/>
      <c r="C70" s="43">
        <v>5120</v>
      </c>
      <c r="D70" s="32" t="s">
        <v>133</v>
      </c>
      <c r="E70" s="32"/>
      <c r="F70" s="31"/>
      <c r="G70" s="31"/>
      <c r="H70" s="33" t="s">
        <v>51</v>
      </c>
      <c r="I70" s="31" t="s">
        <v>99</v>
      </c>
      <c r="J70" s="31"/>
      <c r="K70" s="31"/>
      <c r="L70" s="44">
        <v>100</v>
      </c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</row>
    <row r="71" spans="1:32" s="7" customFormat="1" ht="8.25" customHeight="1" x14ac:dyDescent="0.2">
      <c r="A71" s="31" t="s">
        <v>134</v>
      </c>
      <c r="B71" s="31"/>
      <c r="C71" s="43">
        <v>5130</v>
      </c>
      <c r="D71" s="31" t="s">
        <v>135</v>
      </c>
      <c r="E71" s="31"/>
      <c r="F71" s="31"/>
      <c r="G71" s="31"/>
      <c r="H71" s="44">
        <v>26</v>
      </c>
      <c r="I71" s="31" t="s">
        <v>136</v>
      </c>
      <c r="J71" s="31"/>
      <c r="K71" s="31"/>
      <c r="L71" s="44">
        <v>100</v>
      </c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</row>
    <row r="72" spans="1:32" s="7" customFormat="1" ht="8.25" customHeight="1" x14ac:dyDescent="0.2">
      <c r="A72" s="31" t="s">
        <v>137</v>
      </c>
      <c r="B72" s="31"/>
      <c r="C72" s="43">
        <v>5140</v>
      </c>
      <c r="D72" s="31"/>
      <c r="E72" s="31"/>
      <c r="F72" s="31"/>
      <c r="G72" s="31"/>
      <c r="H72" s="33"/>
      <c r="I72" s="31" t="s">
        <v>138</v>
      </c>
      <c r="J72" s="31"/>
      <c r="K72" s="31"/>
      <c r="L72" s="44">
        <v>100</v>
      </c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</row>
    <row r="73" spans="1:32" s="7" customFormat="1" ht="8.25" customHeight="1" x14ac:dyDescent="0.2">
      <c r="A73" s="31" t="s">
        <v>139</v>
      </c>
      <c r="B73" s="31"/>
      <c r="C73" s="43">
        <v>5200</v>
      </c>
      <c r="D73" s="32" t="s">
        <v>140</v>
      </c>
      <c r="E73" s="32"/>
      <c r="F73" s="31"/>
      <c r="G73" s="31"/>
      <c r="H73" s="33" t="s">
        <v>141</v>
      </c>
      <c r="I73" s="32" t="s">
        <v>142</v>
      </c>
      <c r="J73" s="31"/>
      <c r="K73" s="31"/>
      <c r="L73" s="31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</row>
    <row r="74" spans="1:32" s="7" customFormat="1" ht="8.25" customHeight="1" x14ac:dyDescent="0.2">
      <c r="A74" s="31" t="s">
        <v>143</v>
      </c>
      <c r="B74" s="31"/>
      <c r="C74" s="43">
        <v>5300</v>
      </c>
      <c r="D74" s="31" t="s">
        <v>144</v>
      </c>
      <c r="E74" s="31"/>
      <c r="F74" s="31"/>
      <c r="G74" s="31"/>
      <c r="H74" s="44" t="s">
        <v>145</v>
      </c>
      <c r="I74" s="31" t="s">
        <v>146</v>
      </c>
      <c r="J74" s="31"/>
      <c r="K74" s="31"/>
      <c r="L74" s="31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</row>
    <row r="75" spans="1:32" s="7" customFormat="1" ht="8.25" customHeight="1" x14ac:dyDescent="0.2">
      <c r="A75" s="31" t="s">
        <v>147</v>
      </c>
      <c r="B75" s="31"/>
      <c r="C75" s="43">
        <v>5400</v>
      </c>
      <c r="D75" s="94"/>
      <c r="E75" s="31"/>
      <c r="F75" s="31"/>
      <c r="G75" s="31"/>
      <c r="H75" s="33"/>
      <c r="I75" s="31" t="s">
        <v>148</v>
      </c>
      <c r="J75" s="31"/>
      <c r="K75" s="31"/>
      <c r="L75" s="44">
        <v>300</v>
      </c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</row>
    <row r="76" spans="1:32" s="7" customFormat="1" ht="8.25" customHeight="1" x14ac:dyDescent="0.2">
      <c r="A76" s="32" t="s">
        <v>149</v>
      </c>
      <c r="B76" s="31"/>
      <c r="C76" s="43">
        <v>6100</v>
      </c>
      <c r="D76" s="92" t="s">
        <v>150</v>
      </c>
      <c r="E76" s="92"/>
      <c r="F76" s="93"/>
      <c r="G76" s="93"/>
      <c r="H76" s="33" t="s">
        <v>151</v>
      </c>
      <c r="I76" s="31" t="s">
        <v>152</v>
      </c>
      <c r="J76" s="31"/>
      <c r="K76" s="31"/>
      <c r="L76" s="44">
        <v>500</v>
      </c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</row>
    <row r="77" spans="1:32" s="7" customFormat="1" ht="8.25" customHeight="1" x14ac:dyDescent="0.2">
      <c r="A77" s="31" t="s">
        <v>153</v>
      </c>
      <c r="B77" s="31"/>
      <c r="C77" s="43">
        <v>6110</v>
      </c>
      <c r="D77" s="31" t="s">
        <v>236</v>
      </c>
      <c r="E77" s="31"/>
      <c r="F77" s="31"/>
      <c r="G77" s="31"/>
      <c r="H77" s="44">
        <v>20</v>
      </c>
      <c r="I77" s="31" t="s">
        <v>154</v>
      </c>
      <c r="J77" s="31"/>
      <c r="K77" s="31"/>
      <c r="L77" s="44">
        <v>300</v>
      </c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</row>
    <row r="78" spans="1:32" s="7" customFormat="1" ht="8.25" customHeight="1" x14ac:dyDescent="0.2">
      <c r="A78" s="31" t="s">
        <v>155</v>
      </c>
      <c r="B78" s="31"/>
      <c r="C78" s="43">
        <v>6120</v>
      </c>
      <c r="D78" s="31" t="s">
        <v>156</v>
      </c>
      <c r="E78" s="31"/>
      <c r="F78" s="31"/>
      <c r="G78" s="31"/>
      <c r="H78" s="44">
        <v>20</v>
      </c>
      <c r="I78" s="31" t="s">
        <v>157</v>
      </c>
      <c r="J78" s="31"/>
      <c r="K78" s="31"/>
      <c r="L78" s="44">
        <v>100</v>
      </c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</row>
    <row r="79" spans="1:32" s="7" customFormat="1" ht="8.25" customHeight="1" x14ac:dyDescent="0.2">
      <c r="A79" s="29" t="s">
        <v>253</v>
      </c>
      <c r="B79" s="31"/>
      <c r="C79" s="43">
        <v>6500</v>
      </c>
      <c r="D79" s="89"/>
      <c r="E79" s="90"/>
      <c r="F79" s="90"/>
      <c r="G79" s="90"/>
      <c r="H79" s="91"/>
      <c r="I79" s="90"/>
      <c r="J79" s="90"/>
      <c r="K79" s="90"/>
      <c r="L79" s="31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</row>
    <row r="80" spans="1:32" x14ac:dyDescent="0.2">
      <c r="A80" s="8" t="s">
        <v>158</v>
      </c>
      <c r="B80" s="3"/>
      <c r="C80" s="3"/>
      <c r="D80" s="3"/>
      <c r="E80" s="3"/>
      <c r="F80" s="3"/>
      <c r="G80" s="3"/>
      <c r="H80" s="3"/>
      <c r="I80" s="3"/>
      <c r="J80" s="3"/>
      <c r="K80" s="3"/>
      <c r="L80" s="9" t="s">
        <v>159</v>
      </c>
    </row>
    <row r="81" s="2" customFormat="1" x14ac:dyDescent="0.2"/>
    <row r="82" s="2" customFormat="1" x14ac:dyDescent="0.2"/>
    <row r="83" s="2" customFormat="1" x14ac:dyDescent="0.2"/>
    <row r="84" s="2" customFormat="1" x14ac:dyDescent="0.2"/>
    <row r="85" s="2" customFormat="1" x14ac:dyDescent="0.2"/>
    <row r="86" s="2" customFormat="1" x14ac:dyDescent="0.2"/>
    <row r="87" s="2" customFormat="1" x14ac:dyDescent="0.2"/>
    <row r="88" s="2" customFormat="1" x14ac:dyDescent="0.2"/>
    <row r="89" s="2" customFormat="1" x14ac:dyDescent="0.2"/>
    <row r="90" s="2" customFormat="1" x14ac:dyDescent="0.2"/>
    <row r="91" s="2" customFormat="1" x14ac:dyDescent="0.2"/>
    <row r="92" s="2" customFormat="1" x14ac:dyDescent="0.2"/>
    <row r="93" s="2" customFormat="1" x14ac:dyDescent="0.2"/>
    <row r="94" s="2" customFormat="1" x14ac:dyDescent="0.2"/>
    <row r="95" s="2" customFormat="1" x14ac:dyDescent="0.2"/>
    <row r="96" s="2" customFormat="1" x14ac:dyDescent="0.2"/>
    <row r="97" s="2" customFormat="1" x14ac:dyDescent="0.2"/>
    <row r="98" s="2" customFormat="1" x14ac:dyDescent="0.2"/>
    <row r="99" s="2" customFormat="1" x14ac:dyDescent="0.2"/>
    <row r="100" s="2" customFormat="1" x14ac:dyDescent="0.2"/>
    <row r="101" s="2" customFormat="1" x14ac:dyDescent="0.2"/>
    <row r="102" s="2" customFormat="1" x14ac:dyDescent="0.2"/>
    <row r="103" s="2" customFormat="1" x14ac:dyDescent="0.2"/>
    <row r="104" s="2" customFormat="1" x14ac:dyDescent="0.2"/>
    <row r="105" s="2" customFormat="1" x14ac:dyDescent="0.2"/>
    <row r="106" s="2" customFormat="1" x14ac:dyDescent="0.2"/>
    <row r="107" s="2" customFormat="1" x14ac:dyDescent="0.2"/>
    <row r="108" s="2" customFormat="1" x14ac:dyDescent="0.2"/>
    <row r="109" s="2" customFormat="1" x14ac:dyDescent="0.2"/>
    <row r="110" s="2" customFormat="1" x14ac:dyDescent="0.2"/>
    <row r="111" s="2" customFormat="1" x14ac:dyDescent="0.2"/>
    <row r="112" s="2" customFormat="1" x14ac:dyDescent="0.2"/>
    <row r="113" s="2" customFormat="1" x14ac:dyDescent="0.2"/>
    <row r="114" s="2" customFormat="1" x14ac:dyDescent="0.2"/>
    <row r="115" s="2" customFormat="1" x14ac:dyDescent="0.2"/>
    <row r="116" s="2" customFormat="1" x14ac:dyDescent="0.2"/>
    <row r="117" s="2" customFormat="1" x14ac:dyDescent="0.2"/>
    <row r="118" s="2" customFormat="1" x14ac:dyDescent="0.2"/>
    <row r="119" s="2" customFormat="1" x14ac:dyDescent="0.2"/>
    <row r="120" s="2" customFormat="1" x14ac:dyDescent="0.2"/>
    <row r="121" s="2" customFormat="1" x14ac:dyDescent="0.2"/>
    <row r="122" s="2" customFormat="1" x14ac:dyDescent="0.2"/>
    <row r="123" s="2" customFormat="1" x14ac:dyDescent="0.2"/>
    <row r="124" s="2" customFormat="1" x14ac:dyDescent="0.2"/>
    <row r="125" s="2" customFormat="1" x14ac:dyDescent="0.2"/>
    <row r="126" s="2" customFormat="1" x14ac:dyDescent="0.2"/>
    <row r="127" s="2" customFormat="1" x14ac:dyDescent="0.2"/>
    <row r="128" s="2" customFormat="1" x14ac:dyDescent="0.2"/>
    <row r="129" s="2" customFormat="1" x14ac:dyDescent="0.2"/>
    <row r="130" s="2" customFormat="1" x14ac:dyDescent="0.2"/>
    <row r="131" s="2" customFormat="1" x14ac:dyDescent="0.2"/>
    <row r="132" s="2" customFormat="1" x14ac:dyDescent="0.2"/>
    <row r="133" s="2" customFormat="1" x14ac:dyDescent="0.2"/>
    <row r="134" s="2" customFormat="1" x14ac:dyDescent="0.2"/>
    <row r="135" s="2" customFormat="1" x14ac:dyDescent="0.2"/>
    <row r="136" s="2" customFormat="1" x14ac:dyDescent="0.2"/>
    <row r="137" s="2" customFormat="1" x14ac:dyDescent="0.2"/>
    <row r="138" s="2" customFormat="1" x14ac:dyDescent="0.2"/>
    <row r="139" s="2" customFormat="1" x14ac:dyDescent="0.2"/>
    <row r="140" s="2" customFormat="1" x14ac:dyDescent="0.2"/>
    <row r="141" s="2" customFormat="1" x14ac:dyDescent="0.2"/>
    <row r="142" s="2" customFormat="1" x14ac:dyDescent="0.2"/>
    <row r="143" s="2" customFormat="1" x14ac:dyDescent="0.2"/>
    <row r="144" s="2" customFormat="1" x14ac:dyDescent="0.2"/>
    <row r="145" s="2" customFormat="1" x14ac:dyDescent="0.2"/>
    <row r="146" s="2" customFormat="1" x14ac:dyDescent="0.2"/>
    <row r="147" s="2" customFormat="1" x14ac:dyDescent="0.2"/>
    <row r="148" s="2" customFormat="1" x14ac:dyDescent="0.2"/>
    <row r="149" s="2" customFormat="1" x14ac:dyDescent="0.2"/>
    <row r="150" s="2" customFormat="1" x14ac:dyDescent="0.2"/>
    <row r="151" s="2" customFormat="1" x14ac:dyDescent="0.2"/>
    <row r="152" s="2" customFormat="1" x14ac:dyDescent="0.2"/>
    <row r="153" s="2" customFormat="1" x14ac:dyDescent="0.2"/>
    <row r="154" s="2" customFormat="1" x14ac:dyDescent="0.2"/>
    <row r="155" s="2" customFormat="1" x14ac:dyDescent="0.2"/>
    <row r="156" s="2" customFormat="1" x14ac:dyDescent="0.2"/>
    <row r="157" s="2" customFormat="1" x14ac:dyDescent="0.2"/>
    <row r="158" s="2" customFormat="1" x14ac:dyDescent="0.2"/>
    <row r="159" s="2" customFormat="1" x14ac:dyDescent="0.2"/>
    <row r="160" s="2" customFormat="1" x14ac:dyDescent="0.2"/>
    <row r="161" s="2" customFormat="1" x14ac:dyDescent="0.2"/>
    <row r="162" s="2" customFormat="1" x14ac:dyDescent="0.2"/>
    <row r="163" s="2" customFormat="1" x14ac:dyDescent="0.2"/>
    <row r="164" s="2" customFormat="1" x14ac:dyDescent="0.2"/>
    <row r="165" s="2" customFormat="1" x14ac:dyDescent="0.2"/>
    <row r="166" s="2" customFormat="1" x14ac:dyDescent="0.2"/>
    <row r="167" s="2" customFormat="1" x14ac:dyDescent="0.2"/>
    <row r="168" s="2" customFormat="1" x14ac:dyDescent="0.2"/>
    <row r="169" s="2" customFormat="1" x14ac:dyDescent="0.2"/>
    <row r="170" s="2" customFormat="1" x14ac:dyDescent="0.2"/>
    <row r="171" s="2" customFormat="1" x14ac:dyDescent="0.2"/>
    <row r="172" s="2" customFormat="1" x14ac:dyDescent="0.2"/>
    <row r="173" s="2" customFormat="1" x14ac:dyDescent="0.2"/>
    <row r="174" s="2" customFormat="1" x14ac:dyDescent="0.2"/>
    <row r="175" s="2" customFormat="1" x14ac:dyDescent="0.2"/>
    <row r="176" s="2" customFormat="1" x14ac:dyDescent="0.2"/>
    <row r="177" s="2" customFormat="1" x14ac:dyDescent="0.2"/>
    <row r="178" s="2" customFormat="1" x14ac:dyDescent="0.2"/>
    <row r="179" s="2" customFormat="1" x14ac:dyDescent="0.2"/>
    <row r="180" s="2" customFormat="1" x14ac:dyDescent="0.2"/>
    <row r="181" s="2" customFormat="1" x14ac:dyDescent="0.2"/>
    <row r="182" s="2" customFormat="1" x14ac:dyDescent="0.2"/>
    <row r="183" s="2" customFormat="1" x14ac:dyDescent="0.2"/>
    <row r="184" s="2" customFormat="1" x14ac:dyDescent="0.2"/>
    <row r="185" s="2" customFormat="1" x14ac:dyDescent="0.2"/>
    <row r="186" s="2" customFormat="1" x14ac:dyDescent="0.2"/>
    <row r="187" s="2" customFormat="1" x14ac:dyDescent="0.2"/>
    <row r="188" s="2" customFormat="1" x14ac:dyDescent="0.2"/>
    <row r="189" s="2" customFormat="1" x14ac:dyDescent="0.2"/>
    <row r="190" s="2" customFormat="1" x14ac:dyDescent="0.2"/>
    <row r="191" s="2" customFormat="1" x14ac:dyDescent="0.2"/>
    <row r="192" s="2" customFormat="1" x14ac:dyDescent="0.2"/>
    <row r="193" s="2" customFormat="1" x14ac:dyDescent="0.2"/>
    <row r="194" s="2" customFormat="1" x14ac:dyDescent="0.2"/>
    <row r="195" s="2" customFormat="1" x14ac:dyDescent="0.2"/>
    <row r="196" s="2" customFormat="1" x14ac:dyDescent="0.2"/>
    <row r="197" s="2" customFormat="1" x14ac:dyDescent="0.2"/>
    <row r="198" s="2" customFormat="1" x14ac:dyDescent="0.2"/>
    <row r="199" s="2" customFormat="1" x14ac:dyDescent="0.2"/>
    <row r="200" s="2" customFormat="1" x14ac:dyDescent="0.2"/>
    <row r="201" s="2" customFormat="1" x14ac:dyDescent="0.2"/>
    <row r="202" s="2" customFormat="1" x14ac:dyDescent="0.2"/>
    <row r="203" s="2" customFormat="1" x14ac:dyDescent="0.2"/>
    <row r="204" s="2" customFormat="1" x14ac:dyDescent="0.2"/>
    <row r="205" s="2" customFormat="1" x14ac:dyDescent="0.2"/>
    <row r="206" s="2" customFormat="1" x14ac:dyDescent="0.2"/>
    <row r="207" s="2" customFormat="1" x14ac:dyDescent="0.2"/>
    <row r="208" s="2" customFormat="1" x14ac:dyDescent="0.2"/>
    <row r="209" s="2" customFormat="1" x14ac:dyDescent="0.2"/>
    <row r="210" s="2" customFormat="1" x14ac:dyDescent="0.2"/>
    <row r="211" s="2" customFormat="1" x14ac:dyDescent="0.2"/>
    <row r="212" s="2" customFormat="1" x14ac:dyDescent="0.2"/>
    <row r="213" s="2" customFormat="1" x14ac:dyDescent="0.2"/>
    <row r="214" s="2" customFormat="1" x14ac:dyDescent="0.2"/>
    <row r="215" s="2" customFormat="1" x14ac:dyDescent="0.2"/>
    <row r="216" s="2" customFormat="1" x14ac:dyDescent="0.2"/>
    <row r="217" s="2" customFormat="1" x14ac:dyDescent="0.2"/>
    <row r="218" s="2" customFormat="1" x14ac:dyDescent="0.2"/>
    <row r="219" s="2" customFormat="1" x14ac:dyDescent="0.2"/>
    <row r="220" s="2" customFormat="1" x14ac:dyDescent="0.2"/>
    <row r="221" s="2" customFormat="1" x14ac:dyDescent="0.2"/>
    <row r="222" s="2" customFormat="1" x14ac:dyDescent="0.2"/>
    <row r="223" s="2" customFormat="1" x14ac:dyDescent="0.2"/>
    <row r="224" s="2" customFormat="1" x14ac:dyDescent="0.2"/>
    <row r="225" s="2" customFormat="1" x14ac:dyDescent="0.2"/>
    <row r="226" s="2" customFormat="1" x14ac:dyDescent="0.2"/>
    <row r="227" s="2" customFormat="1" x14ac:dyDescent="0.2"/>
    <row r="228" s="2" customFormat="1" x14ac:dyDescent="0.2"/>
    <row r="229" s="2" customFormat="1" x14ac:dyDescent="0.2"/>
    <row r="230" s="2" customFormat="1" x14ac:dyDescent="0.2"/>
    <row r="231" s="2" customFormat="1" x14ac:dyDescent="0.2"/>
    <row r="232" s="2" customFormat="1" x14ac:dyDescent="0.2"/>
    <row r="233" s="2" customFormat="1" x14ac:dyDescent="0.2"/>
    <row r="234" s="2" customFormat="1" x14ac:dyDescent="0.2"/>
    <row r="235" s="2" customFormat="1" x14ac:dyDescent="0.2"/>
    <row r="236" s="2" customFormat="1" x14ac:dyDescent="0.2"/>
    <row r="237" s="2" customFormat="1" x14ac:dyDescent="0.2"/>
    <row r="238" s="2" customFormat="1" x14ac:dyDescent="0.2"/>
    <row r="239" s="2" customFormat="1" x14ac:dyDescent="0.2"/>
    <row r="240" s="2" customFormat="1" x14ac:dyDescent="0.2"/>
    <row r="241" s="2" customFormat="1" x14ac:dyDescent="0.2"/>
    <row r="242" s="2" customFormat="1" x14ac:dyDescent="0.2"/>
    <row r="243" s="2" customFormat="1" x14ac:dyDescent="0.2"/>
    <row r="244" s="2" customFormat="1" x14ac:dyDescent="0.2"/>
    <row r="245" s="2" customFormat="1" x14ac:dyDescent="0.2"/>
    <row r="246" s="2" customFormat="1" x14ac:dyDescent="0.2"/>
    <row r="247" s="2" customFormat="1" x14ac:dyDescent="0.2"/>
    <row r="248" s="2" customFormat="1" x14ac:dyDescent="0.2"/>
    <row r="249" s="2" customFormat="1" x14ac:dyDescent="0.2"/>
    <row r="250" s="2" customFormat="1" x14ac:dyDescent="0.2"/>
    <row r="251" s="2" customFormat="1" x14ac:dyDescent="0.2"/>
    <row r="252" s="2" customFormat="1" x14ac:dyDescent="0.2"/>
    <row r="253" s="2" customFormat="1" x14ac:dyDescent="0.2"/>
    <row r="254" s="2" customFormat="1" x14ac:dyDescent="0.2"/>
    <row r="255" s="2" customFormat="1" x14ac:dyDescent="0.2"/>
    <row r="256" s="2" customFormat="1" x14ac:dyDescent="0.2"/>
    <row r="257" s="2" customFormat="1" x14ac:dyDescent="0.2"/>
    <row r="258" s="2" customFormat="1" x14ac:dyDescent="0.2"/>
    <row r="259" s="2" customFormat="1" x14ac:dyDescent="0.2"/>
    <row r="260" s="2" customFormat="1" x14ac:dyDescent="0.2"/>
    <row r="261" s="2" customFormat="1" x14ac:dyDescent="0.2"/>
    <row r="262" s="2" customFormat="1" x14ac:dyDescent="0.2"/>
    <row r="263" s="2" customFormat="1" x14ac:dyDescent="0.2"/>
    <row r="264" s="2" customFormat="1" x14ac:dyDescent="0.2"/>
    <row r="265" s="2" customFormat="1" x14ac:dyDescent="0.2"/>
    <row r="266" s="2" customFormat="1" x14ac:dyDescent="0.2"/>
    <row r="267" s="2" customFormat="1" x14ac:dyDescent="0.2"/>
    <row r="268" s="2" customFormat="1" x14ac:dyDescent="0.2"/>
    <row r="269" s="2" customFormat="1" x14ac:dyDescent="0.2"/>
    <row r="270" s="2" customFormat="1" x14ac:dyDescent="0.2"/>
    <row r="271" s="2" customFormat="1" x14ac:dyDescent="0.2"/>
    <row r="272" s="2" customFormat="1" x14ac:dyDescent="0.2"/>
    <row r="273" s="2" customFormat="1" x14ac:dyDescent="0.2"/>
    <row r="274" s="2" customFormat="1" x14ac:dyDescent="0.2"/>
    <row r="275" s="2" customFormat="1" x14ac:dyDescent="0.2"/>
    <row r="276" s="2" customFormat="1" x14ac:dyDescent="0.2"/>
    <row r="277" s="2" customFormat="1" x14ac:dyDescent="0.2"/>
    <row r="278" s="2" customFormat="1" x14ac:dyDescent="0.2"/>
    <row r="279" s="2" customFormat="1" x14ac:dyDescent="0.2"/>
    <row r="280" s="2" customFormat="1" x14ac:dyDescent="0.2"/>
    <row r="281" s="2" customFormat="1" x14ac:dyDescent="0.2"/>
    <row r="282" s="2" customFormat="1" x14ac:dyDescent="0.2"/>
    <row r="283" s="2" customFormat="1" x14ac:dyDescent="0.2"/>
    <row r="284" s="2" customFormat="1" x14ac:dyDescent="0.2"/>
    <row r="285" s="2" customFormat="1" x14ac:dyDescent="0.2"/>
    <row r="286" s="2" customFormat="1" x14ac:dyDescent="0.2"/>
    <row r="287" s="2" customFormat="1" x14ac:dyDescent="0.2"/>
    <row r="288" s="2" customFormat="1" x14ac:dyDescent="0.2"/>
    <row r="289" s="2" customFormat="1" x14ac:dyDescent="0.2"/>
    <row r="290" s="2" customFormat="1" x14ac:dyDescent="0.2"/>
    <row r="291" s="2" customFormat="1" x14ac:dyDescent="0.2"/>
    <row r="292" s="2" customFormat="1" x14ac:dyDescent="0.2"/>
    <row r="293" s="2" customFormat="1" x14ac:dyDescent="0.2"/>
    <row r="294" s="2" customFormat="1" x14ac:dyDescent="0.2"/>
    <row r="295" s="2" customFormat="1" x14ac:dyDescent="0.2"/>
    <row r="296" s="2" customFormat="1" x14ac:dyDescent="0.2"/>
    <row r="297" s="2" customFormat="1" x14ac:dyDescent="0.2"/>
    <row r="298" s="2" customFormat="1" x14ac:dyDescent="0.2"/>
    <row r="299" s="2" customFormat="1" x14ac:dyDescent="0.2"/>
    <row r="300" s="2" customFormat="1" x14ac:dyDescent="0.2"/>
    <row r="301" s="2" customFormat="1" x14ac:dyDescent="0.2"/>
    <row r="302" s="2" customFormat="1" x14ac:dyDescent="0.2"/>
    <row r="303" s="2" customFormat="1" x14ac:dyDescent="0.2"/>
    <row r="304" s="2" customFormat="1" x14ac:dyDescent="0.2"/>
    <row r="305" s="2" customFormat="1" x14ac:dyDescent="0.2"/>
    <row r="306" s="2" customFormat="1" x14ac:dyDescent="0.2"/>
    <row r="307" s="2" customFormat="1" x14ac:dyDescent="0.2"/>
    <row r="308" s="2" customFormat="1" x14ac:dyDescent="0.2"/>
    <row r="309" s="2" customFormat="1" x14ac:dyDescent="0.2"/>
    <row r="310" s="2" customFormat="1" x14ac:dyDescent="0.2"/>
    <row r="311" s="2" customFormat="1" x14ac:dyDescent="0.2"/>
    <row r="312" s="2" customFormat="1" x14ac:dyDescent="0.2"/>
    <row r="313" s="2" customFormat="1" x14ac:dyDescent="0.2"/>
    <row r="314" s="2" customFormat="1" x14ac:dyDescent="0.2"/>
    <row r="315" s="2" customFormat="1" x14ac:dyDescent="0.2"/>
    <row r="316" s="2" customFormat="1" x14ac:dyDescent="0.2"/>
    <row r="317" s="2" customFormat="1" x14ac:dyDescent="0.2"/>
    <row r="318" s="2" customFormat="1" x14ac:dyDescent="0.2"/>
    <row r="319" s="2" customFormat="1" x14ac:dyDescent="0.2"/>
    <row r="320" s="2" customFormat="1" x14ac:dyDescent="0.2"/>
    <row r="321" s="2" customFormat="1" x14ac:dyDescent="0.2"/>
    <row r="322" s="2" customFormat="1" x14ac:dyDescent="0.2"/>
    <row r="323" s="2" customFormat="1" x14ac:dyDescent="0.2"/>
    <row r="324" s="2" customFormat="1" x14ac:dyDescent="0.2"/>
    <row r="325" s="2" customFormat="1" x14ac:dyDescent="0.2"/>
    <row r="326" s="2" customFormat="1" x14ac:dyDescent="0.2"/>
    <row r="327" s="2" customFormat="1" x14ac:dyDescent="0.2"/>
    <row r="328" s="2" customFormat="1" x14ac:dyDescent="0.2"/>
    <row r="329" s="2" customFormat="1" x14ac:dyDescent="0.2"/>
    <row r="330" s="2" customFormat="1" x14ac:dyDescent="0.2"/>
    <row r="331" s="2" customFormat="1" x14ac:dyDescent="0.2"/>
    <row r="332" s="2" customFormat="1" x14ac:dyDescent="0.2"/>
    <row r="333" s="2" customFormat="1" x14ac:dyDescent="0.2"/>
    <row r="334" s="2" customFormat="1" x14ac:dyDescent="0.2"/>
    <row r="335" s="2" customFormat="1" x14ac:dyDescent="0.2"/>
    <row r="336" s="2" customFormat="1" x14ac:dyDescent="0.2"/>
    <row r="337" s="2" customFormat="1" x14ac:dyDescent="0.2"/>
    <row r="338" s="2" customFormat="1" x14ac:dyDescent="0.2"/>
    <row r="339" s="2" customFormat="1" x14ac:dyDescent="0.2"/>
    <row r="340" s="2" customFormat="1" x14ac:dyDescent="0.2"/>
    <row r="341" s="2" customFormat="1" x14ac:dyDescent="0.2"/>
    <row r="342" s="2" customFormat="1" x14ac:dyDescent="0.2"/>
    <row r="343" s="2" customFormat="1" x14ac:dyDescent="0.2"/>
    <row r="344" s="2" customFormat="1" x14ac:dyDescent="0.2"/>
    <row r="345" s="2" customFormat="1" x14ac:dyDescent="0.2"/>
    <row r="346" s="2" customFormat="1" x14ac:dyDescent="0.2"/>
    <row r="347" s="2" customFormat="1" x14ac:dyDescent="0.2"/>
    <row r="348" s="2" customFormat="1" x14ac:dyDescent="0.2"/>
    <row r="349" s="2" customFormat="1" x14ac:dyDescent="0.2"/>
    <row r="350" s="2" customFormat="1" x14ac:dyDescent="0.2"/>
    <row r="351" s="2" customFormat="1" x14ac:dyDescent="0.2"/>
    <row r="352" s="2" customFormat="1" x14ac:dyDescent="0.2"/>
    <row r="353" s="2" customFormat="1" x14ac:dyDescent="0.2"/>
    <row r="354" s="2" customFormat="1" x14ac:dyDescent="0.2"/>
    <row r="355" s="2" customFormat="1" x14ac:dyDescent="0.2"/>
    <row r="356" s="2" customFormat="1" x14ac:dyDescent="0.2"/>
    <row r="357" s="2" customFormat="1" x14ac:dyDescent="0.2"/>
    <row r="358" s="2" customFormat="1" x14ac:dyDescent="0.2"/>
    <row r="359" s="2" customFormat="1" x14ac:dyDescent="0.2"/>
    <row r="360" s="2" customFormat="1" x14ac:dyDescent="0.2"/>
    <row r="361" s="2" customFormat="1" x14ac:dyDescent="0.2"/>
    <row r="362" s="2" customFormat="1" x14ac:dyDescent="0.2"/>
    <row r="363" s="2" customFormat="1" x14ac:dyDescent="0.2"/>
    <row r="364" s="2" customFormat="1" x14ac:dyDescent="0.2"/>
    <row r="365" s="2" customFormat="1" x14ac:dyDescent="0.2"/>
    <row r="366" s="2" customFormat="1" x14ac:dyDescent="0.2"/>
    <row r="367" s="2" customFormat="1" x14ac:dyDescent="0.2"/>
    <row r="368" s="2" customFormat="1" x14ac:dyDescent="0.2"/>
    <row r="369" s="2" customFormat="1" x14ac:dyDescent="0.2"/>
    <row r="370" s="2" customFormat="1" x14ac:dyDescent="0.2"/>
    <row r="371" s="2" customFormat="1" x14ac:dyDescent="0.2"/>
    <row r="372" s="2" customFormat="1" x14ac:dyDescent="0.2"/>
    <row r="373" s="2" customFormat="1" x14ac:dyDescent="0.2"/>
    <row r="374" s="2" customFormat="1" x14ac:dyDescent="0.2"/>
    <row r="375" s="2" customFormat="1" x14ac:dyDescent="0.2"/>
    <row r="376" s="2" customFormat="1" x14ac:dyDescent="0.2"/>
    <row r="377" s="2" customFormat="1" x14ac:dyDescent="0.2"/>
    <row r="378" s="2" customFormat="1" x14ac:dyDescent="0.2"/>
    <row r="379" s="2" customFormat="1" x14ac:dyDescent="0.2"/>
    <row r="380" s="2" customFormat="1" x14ac:dyDescent="0.2"/>
    <row r="381" s="2" customFormat="1" x14ac:dyDescent="0.2"/>
    <row r="382" s="2" customFormat="1" x14ac:dyDescent="0.2"/>
    <row r="383" s="2" customFormat="1" x14ac:dyDescent="0.2"/>
    <row r="384" s="2" customFormat="1" x14ac:dyDescent="0.2"/>
    <row r="385" s="2" customFormat="1" x14ac:dyDescent="0.2"/>
    <row r="386" s="2" customFormat="1" x14ac:dyDescent="0.2"/>
    <row r="387" s="2" customFormat="1" x14ac:dyDescent="0.2"/>
    <row r="388" s="2" customFormat="1" x14ac:dyDescent="0.2"/>
    <row r="389" s="2" customFormat="1" x14ac:dyDescent="0.2"/>
    <row r="390" s="2" customFormat="1" x14ac:dyDescent="0.2"/>
    <row r="391" s="2" customFormat="1" x14ac:dyDescent="0.2"/>
    <row r="392" s="2" customFormat="1" x14ac:dyDescent="0.2"/>
    <row r="393" s="2" customFormat="1" x14ac:dyDescent="0.2"/>
    <row r="394" s="2" customFormat="1" x14ac:dyDescent="0.2"/>
    <row r="395" s="2" customFormat="1" x14ac:dyDescent="0.2"/>
    <row r="396" s="2" customFormat="1" x14ac:dyDescent="0.2"/>
    <row r="397" s="2" customFormat="1" x14ac:dyDescent="0.2"/>
    <row r="398" s="2" customFormat="1" x14ac:dyDescent="0.2"/>
    <row r="399" s="2" customFormat="1" x14ac:dyDescent="0.2"/>
    <row r="400" s="2" customFormat="1" x14ac:dyDescent="0.2"/>
    <row r="401" s="2" customFormat="1" x14ac:dyDescent="0.2"/>
    <row r="402" s="2" customFormat="1" x14ac:dyDescent="0.2"/>
    <row r="403" s="2" customFormat="1" x14ac:dyDescent="0.2"/>
    <row r="404" s="2" customFormat="1" x14ac:dyDescent="0.2"/>
    <row r="405" s="2" customFormat="1" x14ac:dyDescent="0.2"/>
    <row r="406" s="2" customFormat="1" x14ac:dyDescent="0.2"/>
    <row r="407" s="2" customFormat="1" x14ac:dyDescent="0.2"/>
    <row r="408" s="2" customFormat="1" x14ac:dyDescent="0.2"/>
    <row r="409" s="2" customFormat="1" x14ac:dyDescent="0.2"/>
    <row r="410" s="2" customFormat="1" x14ac:dyDescent="0.2"/>
    <row r="411" s="2" customFormat="1" x14ac:dyDescent="0.2"/>
    <row r="412" s="2" customFormat="1" x14ac:dyDescent="0.2"/>
    <row r="413" s="2" customFormat="1" x14ac:dyDescent="0.2"/>
    <row r="414" s="2" customFormat="1" x14ac:dyDescent="0.2"/>
    <row r="415" s="2" customFormat="1" x14ac:dyDescent="0.2"/>
    <row r="416" s="2" customFormat="1" x14ac:dyDescent="0.2"/>
    <row r="417" s="2" customFormat="1" x14ac:dyDescent="0.2"/>
    <row r="418" s="2" customFormat="1" x14ac:dyDescent="0.2"/>
    <row r="419" s="2" customFormat="1" x14ac:dyDescent="0.2"/>
    <row r="420" s="2" customFormat="1" x14ac:dyDescent="0.2"/>
    <row r="421" s="2" customFormat="1" x14ac:dyDescent="0.2"/>
    <row r="422" s="2" customFormat="1" x14ac:dyDescent="0.2"/>
    <row r="423" s="2" customFormat="1" x14ac:dyDescent="0.2"/>
    <row r="424" s="2" customFormat="1" x14ac:dyDescent="0.2"/>
    <row r="425" s="2" customFormat="1" x14ac:dyDescent="0.2"/>
    <row r="426" s="2" customFormat="1" x14ac:dyDescent="0.2"/>
    <row r="427" s="2" customFormat="1" x14ac:dyDescent="0.2"/>
    <row r="428" s="2" customFormat="1" x14ac:dyDescent="0.2"/>
    <row r="429" s="2" customFormat="1" x14ac:dyDescent="0.2"/>
    <row r="430" s="2" customFormat="1" x14ac:dyDescent="0.2"/>
    <row r="431" s="2" customFormat="1" x14ac:dyDescent="0.2"/>
    <row r="432" s="2" customFormat="1" x14ac:dyDescent="0.2"/>
    <row r="433" s="2" customFormat="1" x14ac:dyDescent="0.2"/>
    <row r="434" s="2" customFormat="1" x14ac:dyDescent="0.2"/>
    <row r="435" s="2" customFormat="1" x14ac:dyDescent="0.2"/>
    <row r="436" s="2" customFormat="1" x14ac:dyDescent="0.2"/>
  </sheetData>
  <sheetProtection password="CC0D"/>
  <mergeCells count="22">
    <mergeCell ref="H2:L2"/>
    <mergeCell ref="E16:F16"/>
    <mergeCell ref="G16:H16"/>
    <mergeCell ref="G10:H10"/>
    <mergeCell ref="G11:H11"/>
    <mergeCell ref="G12:H12"/>
    <mergeCell ref="K4:L4"/>
    <mergeCell ref="K5:L5"/>
    <mergeCell ref="G15:H15"/>
    <mergeCell ref="E12:F12"/>
    <mergeCell ref="C4:G4"/>
    <mergeCell ref="C5:G5"/>
    <mergeCell ref="E9:F9"/>
    <mergeCell ref="E10:F10"/>
    <mergeCell ref="E11:F11"/>
    <mergeCell ref="G9:H9"/>
    <mergeCell ref="C6:D6"/>
    <mergeCell ref="E13:F13"/>
    <mergeCell ref="E14:F14"/>
    <mergeCell ref="G14:H14"/>
    <mergeCell ref="E15:F15"/>
    <mergeCell ref="G13:H13"/>
  </mergeCells>
  <hyperlinks>
    <hyperlink ref="H2" r:id="rId1" display="Quelle: www.energiemanagement.stadt-frankfurt.de" xr:uid="{00000000-0004-0000-0000-000000000000}"/>
    <hyperlink ref="H2:L2" r:id="rId2" display="Quelle: energiemanagement.stadt-frankfurt.de" xr:uid="{00000000-0004-0000-0000-000001000000}"/>
  </hyperlinks>
  <pageMargins left="0.39370078740157483" right="0.27559055118110237" top="0.23622047244094491" bottom="0.27559055118110237" header="0.27559055118110237" footer="0.51181102362204722"/>
  <pageSetup paperSize="9" scale="97" orientation="portrait" horizontalDpi="4294967292" verticalDpi="180" r:id="rId3"/>
  <headerFooter alignWithMargins="0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Tabelle3">
    <pageSetUpPr fitToPage="1"/>
  </sheetPr>
  <dimension ref="A1:DS1163"/>
  <sheetViews>
    <sheetView workbookViewId="0"/>
  </sheetViews>
  <sheetFormatPr baseColWidth="10" defaultColWidth="11.42578125" defaultRowHeight="12.75" x14ac:dyDescent="0.2"/>
  <cols>
    <col min="1" max="1" width="20.28515625" style="6" customWidth="1"/>
    <col min="2" max="10" width="8.7109375" style="6" customWidth="1"/>
    <col min="11" max="21" width="9.7109375" style="2" customWidth="1"/>
    <col min="22" max="123" width="11.42578125" style="2"/>
    <col min="124" max="16384" width="11.42578125" style="6"/>
  </cols>
  <sheetData>
    <row r="1" spans="1:15" ht="22.5" customHeight="1" x14ac:dyDescent="0.25">
      <c r="A1" s="1" t="s">
        <v>274</v>
      </c>
      <c r="B1" s="2"/>
      <c r="C1" s="2"/>
      <c r="D1" s="2"/>
      <c r="E1" s="2"/>
      <c r="F1" s="2"/>
      <c r="G1" s="2"/>
      <c r="H1" s="2"/>
      <c r="I1" s="2"/>
      <c r="J1" s="2"/>
    </row>
    <row r="2" spans="1:15" x14ac:dyDescent="0.2">
      <c r="A2" s="2"/>
      <c r="B2" s="2"/>
      <c r="C2" s="2"/>
      <c r="D2" s="2"/>
      <c r="E2" s="2"/>
      <c r="F2" s="294" t="s">
        <v>266</v>
      </c>
      <c r="G2" s="294"/>
      <c r="H2" s="294"/>
      <c r="I2" s="294"/>
      <c r="J2" s="294"/>
    </row>
    <row r="3" spans="1:15" ht="16.5" x14ac:dyDescent="0.2">
      <c r="A3" s="78" t="s">
        <v>160</v>
      </c>
      <c r="B3" s="79"/>
      <c r="C3" s="79"/>
      <c r="D3" s="79"/>
      <c r="E3" s="79"/>
      <c r="F3" s="79"/>
      <c r="G3" s="79"/>
      <c r="H3" s="79"/>
      <c r="I3" s="79"/>
      <c r="J3" s="79"/>
    </row>
    <row r="4" spans="1:15" x14ac:dyDescent="0.2">
      <c r="A4" s="45" t="s">
        <v>1</v>
      </c>
      <c r="B4" s="292" t="str">
        <f>IF('1. Nutzung'!C4="","",'1. Nutzung'!C4)</f>
        <v/>
      </c>
      <c r="C4" s="292"/>
      <c r="D4" s="292"/>
      <c r="E4" s="292"/>
      <c r="F4" s="45" t="s">
        <v>2</v>
      </c>
      <c r="G4" s="45"/>
      <c r="H4" s="46"/>
      <c r="I4" s="292" t="str">
        <f>IF('1. Nutzung'!K4="","",'1. Nutzung'!K4)</f>
        <v/>
      </c>
      <c r="J4" s="292"/>
    </row>
    <row r="5" spans="1:15" x14ac:dyDescent="0.2">
      <c r="A5" s="109" t="s">
        <v>3</v>
      </c>
      <c r="B5" s="292" t="str">
        <f>IF('1. Nutzung'!C5="","",'1. Nutzung'!C5)</f>
        <v/>
      </c>
      <c r="C5" s="292"/>
      <c r="D5" s="292"/>
      <c r="E5" s="292"/>
      <c r="F5" s="45" t="s">
        <v>4</v>
      </c>
      <c r="G5" s="45"/>
      <c r="H5" s="110"/>
      <c r="I5" s="292" t="str">
        <f>IF('1. Nutzung'!K5="","",'1. Nutzung'!K5)</f>
        <v/>
      </c>
      <c r="J5" s="292"/>
    </row>
    <row r="6" spans="1:15" ht="13.5" thickBot="1" x14ac:dyDescent="0.25">
      <c r="A6" s="45" t="s">
        <v>161</v>
      </c>
      <c r="B6" s="72">
        <v>44927</v>
      </c>
      <c r="C6" s="98" t="s">
        <v>6</v>
      </c>
      <c r="D6" s="72">
        <v>46023</v>
      </c>
      <c r="E6" s="98" t="s">
        <v>162</v>
      </c>
      <c r="F6" s="184">
        <f>B15-B14+B17-B16</f>
        <v>1096</v>
      </c>
      <c r="G6" s="100" t="s">
        <v>163</v>
      </c>
      <c r="H6" s="100" t="s">
        <v>164</v>
      </c>
      <c r="I6" s="101"/>
      <c r="J6" s="99">
        <f>SUM(M7:O7)</f>
        <v>8558</v>
      </c>
      <c r="L6" s="172" t="s">
        <v>288</v>
      </c>
      <c r="M6" s="172">
        <v>2019</v>
      </c>
      <c r="N6" s="172">
        <v>2022</v>
      </c>
      <c r="O6" s="172">
        <v>2023</v>
      </c>
    </row>
    <row r="7" spans="1:15" ht="13.5" thickBot="1" x14ac:dyDescent="0.25">
      <c r="A7" s="75" t="s">
        <v>165</v>
      </c>
      <c r="B7" s="76"/>
      <c r="C7" s="96" t="s">
        <v>254</v>
      </c>
      <c r="D7" s="96" t="s">
        <v>255</v>
      </c>
      <c r="E7" s="96"/>
      <c r="F7" s="96"/>
      <c r="G7" s="96"/>
      <c r="H7" s="96"/>
      <c r="I7" s="96"/>
      <c r="J7" s="96"/>
      <c r="L7" s="173" t="s">
        <v>287</v>
      </c>
      <c r="M7" s="173">
        <v>3007</v>
      </c>
      <c r="N7" s="173">
        <v>2831</v>
      </c>
      <c r="O7" s="173">
        <v>2720</v>
      </c>
    </row>
    <row r="8" spans="1:15" ht="12.6" customHeight="1" x14ac:dyDescent="0.2">
      <c r="A8" s="48" t="s">
        <v>166</v>
      </c>
      <c r="B8" s="48"/>
      <c r="C8" s="179"/>
      <c r="D8" s="179"/>
      <c r="E8" s="179"/>
      <c r="F8" s="179"/>
      <c r="G8" s="179"/>
      <c r="H8" s="179"/>
      <c r="I8" s="179"/>
      <c r="J8" s="179"/>
    </row>
    <row r="9" spans="1:15" ht="12.6" customHeight="1" x14ac:dyDescent="0.2">
      <c r="A9" s="48" t="s">
        <v>167</v>
      </c>
      <c r="B9" s="48"/>
      <c r="C9" s="179"/>
      <c r="D9" s="179"/>
      <c r="E9" s="179"/>
      <c r="F9" s="179"/>
      <c r="G9" s="179"/>
      <c r="H9" s="179"/>
      <c r="I9" s="179"/>
      <c r="J9" s="179"/>
    </row>
    <row r="10" spans="1:15" ht="12.6" customHeight="1" x14ac:dyDescent="0.2">
      <c r="A10" s="48" t="s">
        <v>168</v>
      </c>
      <c r="B10" s="48"/>
      <c r="C10" s="179"/>
      <c r="D10" s="179"/>
      <c r="E10" s="179"/>
      <c r="F10" s="179"/>
      <c r="G10" s="179"/>
      <c r="H10" s="179"/>
      <c r="I10" s="179"/>
      <c r="J10" s="179"/>
    </row>
    <row r="11" spans="1:15" ht="12.6" customHeight="1" x14ac:dyDescent="0.2">
      <c r="A11" s="48" t="s">
        <v>169</v>
      </c>
      <c r="B11" s="49"/>
      <c r="C11" s="186">
        <v>1</v>
      </c>
      <c r="D11" s="186">
        <v>1</v>
      </c>
      <c r="E11" s="186">
        <v>1</v>
      </c>
      <c r="F11" s="186">
        <v>1</v>
      </c>
      <c r="G11" s="186">
        <v>1</v>
      </c>
      <c r="H11" s="186">
        <v>1</v>
      </c>
      <c r="I11" s="186">
        <v>1</v>
      </c>
      <c r="J11" s="186">
        <v>1</v>
      </c>
    </row>
    <row r="12" spans="1:15" ht="12.6" customHeight="1" x14ac:dyDescent="0.2">
      <c r="A12" s="125" t="s">
        <v>265</v>
      </c>
      <c r="B12" s="49"/>
      <c r="C12" s="186">
        <f>C11</f>
        <v>1</v>
      </c>
      <c r="D12" s="186">
        <f t="shared" ref="D12:J12" si="0">D11</f>
        <v>1</v>
      </c>
      <c r="E12" s="186">
        <f t="shared" si="0"/>
        <v>1</v>
      </c>
      <c r="F12" s="186">
        <f t="shared" si="0"/>
        <v>1</v>
      </c>
      <c r="G12" s="186">
        <f t="shared" si="0"/>
        <v>1</v>
      </c>
      <c r="H12" s="186">
        <f t="shared" si="0"/>
        <v>1</v>
      </c>
      <c r="I12" s="186">
        <f t="shared" si="0"/>
        <v>1</v>
      </c>
      <c r="J12" s="186">
        <f t="shared" si="0"/>
        <v>1</v>
      </c>
    </row>
    <row r="13" spans="1:15" ht="12.6" customHeight="1" x14ac:dyDescent="0.2">
      <c r="A13" s="45" t="s">
        <v>170</v>
      </c>
      <c r="B13" s="50" t="s">
        <v>171</v>
      </c>
      <c r="C13" s="48" t="s">
        <v>172</v>
      </c>
      <c r="D13" s="48" t="s">
        <v>172</v>
      </c>
      <c r="E13" s="48" t="s">
        <v>172</v>
      </c>
      <c r="F13" s="48" t="s">
        <v>172</v>
      </c>
      <c r="G13" s="48" t="s">
        <v>172</v>
      </c>
      <c r="H13" s="48" t="s">
        <v>172</v>
      </c>
      <c r="I13" s="48" t="s">
        <v>172</v>
      </c>
      <c r="J13" s="48" t="s">
        <v>172</v>
      </c>
    </row>
    <row r="14" spans="1:15" ht="12.6" customHeight="1" x14ac:dyDescent="0.2">
      <c r="A14" s="176" t="s">
        <v>275</v>
      </c>
      <c r="B14" s="175">
        <f>B6</f>
        <v>44927</v>
      </c>
      <c r="C14" s="36"/>
      <c r="D14" s="36"/>
      <c r="E14" s="36"/>
      <c r="F14" s="36"/>
      <c r="G14" s="36"/>
      <c r="H14" s="36"/>
      <c r="I14" s="36"/>
      <c r="J14" s="36"/>
    </row>
    <row r="15" spans="1:15" ht="12.6" customHeight="1" x14ac:dyDescent="0.2">
      <c r="A15" s="174" t="s">
        <v>276</v>
      </c>
      <c r="B15" s="175"/>
      <c r="C15" s="36"/>
      <c r="D15" s="36"/>
      <c r="E15" s="36"/>
      <c r="F15" s="36"/>
      <c r="G15" s="36"/>
      <c r="H15" s="36"/>
      <c r="I15" s="36"/>
      <c r="J15" s="36"/>
    </row>
    <row r="16" spans="1:15" ht="12.6" customHeight="1" x14ac:dyDescent="0.2">
      <c r="A16" s="174" t="s">
        <v>277</v>
      </c>
      <c r="B16" s="175"/>
      <c r="C16" s="36"/>
      <c r="D16" s="36"/>
      <c r="E16" s="36"/>
      <c r="F16" s="36"/>
      <c r="G16" s="36"/>
      <c r="H16" s="36"/>
      <c r="I16" s="36"/>
      <c r="J16" s="36"/>
    </row>
    <row r="17" spans="1:123" ht="12.6" customHeight="1" x14ac:dyDescent="0.2">
      <c r="A17" s="176" t="s">
        <v>278</v>
      </c>
      <c r="B17" s="175">
        <f>D6</f>
        <v>46023</v>
      </c>
      <c r="C17" s="36"/>
      <c r="D17" s="36"/>
      <c r="E17" s="36"/>
      <c r="F17" s="36"/>
      <c r="G17" s="36"/>
      <c r="H17" s="36"/>
      <c r="I17" s="36"/>
      <c r="J17" s="36"/>
    </row>
    <row r="18" spans="1:123" ht="12.6" customHeight="1" x14ac:dyDescent="0.2">
      <c r="A18" s="102" t="s">
        <v>173</v>
      </c>
      <c r="B18" s="47"/>
      <c r="C18" s="103">
        <f>(C15-C14)*C11+(C17-C16)*C12</f>
        <v>0</v>
      </c>
      <c r="D18" s="103">
        <f t="shared" ref="D18:J18" si="1">(D15-D14)*D11+(D17-D16)*D12</f>
        <v>0</v>
      </c>
      <c r="E18" s="103">
        <f t="shared" si="1"/>
        <v>0</v>
      </c>
      <c r="F18" s="103">
        <f t="shared" si="1"/>
        <v>0</v>
      </c>
      <c r="G18" s="103">
        <f t="shared" si="1"/>
        <v>0</v>
      </c>
      <c r="H18" s="103">
        <f t="shared" si="1"/>
        <v>0</v>
      </c>
      <c r="I18" s="103">
        <f t="shared" si="1"/>
        <v>0</v>
      </c>
      <c r="J18" s="103">
        <f t="shared" si="1"/>
        <v>0</v>
      </c>
    </row>
    <row r="19" spans="1:123" s="10" customFormat="1" ht="12.6" customHeight="1" x14ac:dyDescent="0.2">
      <c r="A19" s="45" t="s">
        <v>174</v>
      </c>
      <c r="B19" s="45"/>
      <c r="C19" s="67">
        <f>C18/$F$6*365</f>
        <v>0</v>
      </c>
      <c r="D19" s="67">
        <f t="shared" ref="D19:J19" si="2">D18/$F$6*365</f>
        <v>0</v>
      </c>
      <c r="E19" s="67">
        <f t="shared" si="2"/>
        <v>0</v>
      </c>
      <c r="F19" s="67">
        <f t="shared" si="2"/>
        <v>0</v>
      </c>
      <c r="G19" s="67">
        <f t="shared" si="2"/>
        <v>0</v>
      </c>
      <c r="H19" s="67">
        <f t="shared" si="2"/>
        <v>0</v>
      </c>
      <c r="I19" s="67">
        <f t="shared" si="2"/>
        <v>0</v>
      </c>
      <c r="J19" s="67">
        <f t="shared" si="2"/>
        <v>0</v>
      </c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</row>
    <row r="20" spans="1:123" ht="12.6" customHeight="1" x14ac:dyDescent="0.2">
      <c r="A20" s="52" t="s">
        <v>175</v>
      </c>
      <c r="B20" s="45"/>
      <c r="C20" s="66"/>
      <c r="D20" s="66"/>
      <c r="E20" s="66"/>
      <c r="F20" s="66"/>
      <c r="G20" s="66"/>
      <c r="H20" s="66"/>
      <c r="I20" s="66"/>
      <c r="J20" s="66"/>
    </row>
    <row r="21" spans="1:123" ht="12.6" customHeight="1" x14ac:dyDescent="0.2">
      <c r="A21" s="102" t="str">
        <f>"E16. Referenz-Bruttopreis ("&amp;'1. Nutzung'!Währung&amp;"/kWh)"</f>
        <v>E16. Referenz-Bruttopreis (€/kWh)</v>
      </c>
      <c r="B21" s="101"/>
      <c r="C21" s="123">
        <v>0.2324</v>
      </c>
      <c r="D21" s="123">
        <f>C21</f>
        <v>0.2324</v>
      </c>
      <c r="E21" s="123">
        <f t="shared" ref="E21:J21" si="3">D21</f>
        <v>0.2324</v>
      </c>
      <c r="F21" s="123">
        <f t="shared" si="3"/>
        <v>0.2324</v>
      </c>
      <c r="G21" s="123">
        <f t="shared" si="3"/>
        <v>0.2324</v>
      </c>
      <c r="H21" s="123">
        <f t="shared" si="3"/>
        <v>0.2324</v>
      </c>
      <c r="I21" s="123">
        <f t="shared" si="3"/>
        <v>0.2324</v>
      </c>
      <c r="J21" s="123">
        <f t="shared" si="3"/>
        <v>0.2324</v>
      </c>
    </row>
    <row r="22" spans="1:123" s="10" customFormat="1" ht="12.6" customHeight="1" x14ac:dyDescent="0.2">
      <c r="A22" s="45" t="str">
        <f>"E17. Referenzkosten ("&amp;'1. Nutzung'!Währung&amp;"/Jahr)"</f>
        <v>E17. Referenzkosten (€/Jahr)</v>
      </c>
      <c r="B22" s="45"/>
      <c r="C22" s="67">
        <f>C19*C21</f>
        <v>0</v>
      </c>
      <c r="D22" s="67">
        <f t="shared" ref="D22:J22" si="4">D19*D21</f>
        <v>0</v>
      </c>
      <c r="E22" s="67">
        <f t="shared" si="4"/>
        <v>0</v>
      </c>
      <c r="F22" s="67">
        <f t="shared" si="4"/>
        <v>0</v>
      </c>
      <c r="G22" s="67">
        <f t="shared" si="4"/>
        <v>0</v>
      </c>
      <c r="H22" s="67">
        <f t="shared" si="4"/>
        <v>0</v>
      </c>
      <c r="I22" s="67">
        <f t="shared" si="4"/>
        <v>0</v>
      </c>
      <c r="J22" s="67">
        <f t="shared" si="4"/>
        <v>0</v>
      </c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</row>
    <row r="23" spans="1:123" ht="12.6" customHeight="1" x14ac:dyDescent="0.2">
      <c r="A23" s="75" t="s">
        <v>176</v>
      </c>
      <c r="B23" s="76"/>
      <c r="C23" s="96" t="s">
        <v>256</v>
      </c>
      <c r="D23" s="96" t="s">
        <v>257</v>
      </c>
      <c r="E23" s="96"/>
      <c r="F23" s="96"/>
      <c r="G23" s="96"/>
      <c r="H23" s="97"/>
      <c r="I23" s="97"/>
      <c r="J23" s="97"/>
    </row>
    <row r="24" spans="1:123" ht="12.6" customHeight="1" x14ac:dyDescent="0.2">
      <c r="A24" s="48" t="s">
        <v>177</v>
      </c>
      <c r="B24" s="48"/>
      <c r="C24" s="179"/>
      <c r="D24" s="179"/>
      <c r="E24" s="185"/>
      <c r="F24" s="179"/>
      <c r="G24" s="179"/>
      <c r="H24" s="179"/>
      <c r="I24" s="179"/>
      <c r="J24" s="179"/>
    </row>
    <row r="25" spans="1:123" ht="12.6" customHeight="1" x14ac:dyDescent="0.2">
      <c r="A25" s="48" t="s">
        <v>178</v>
      </c>
      <c r="B25" s="48"/>
      <c r="C25" s="179"/>
      <c r="D25" s="179"/>
      <c r="E25" s="179"/>
      <c r="F25" s="179"/>
      <c r="G25" s="179"/>
      <c r="H25" s="179"/>
      <c r="I25" s="179"/>
      <c r="J25" s="179"/>
    </row>
    <row r="26" spans="1:123" ht="12.6" customHeight="1" x14ac:dyDescent="0.2">
      <c r="A26" s="48" t="s">
        <v>179</v>
      </c>
      <c r="B26" s="48"/>
      <c r="C26" s="179"/>
      <c r="D26" s="179"/>
      <c r="E26" s="179"/>
      <c r="F26" s="179"/>
      <c r="G26" s="179"/>
      <c r="H26" s="179"/>
      <c r="I26" s="179"/>
      <c r="J26" s="179"/>
    </row>
    <row r="27" spans="1:123" ht="12.6" customHeight="1" x14ac:dyDescent="0.2">
      <c r="A27" s="48" t="s">
        <v>180</v>
      </c>
      <c r="B27" s="48"/>
      <c r="C27" s="179"/>
      <c r="D27" s="179"/>
      <c r="E27" s="179"/>
      <c r="F27" s="179"/>
      <c r="G27" s="179"/>
      <c r="H27" s="179"/>
      <c r="I27" s="179"/>
      <c r="J27" s="179"/>
    </row>
    <row r="28" spans="1:123" ht="12.6" customHeight="1" x14ac:dyDescent="0.2">
      <c r="A28" s="48" t="s">
        <v>181</v>
      </c>
      <c r="B28" s="49"/>
      <c r="C28" s="188">
        <v>10.55</v>
      </c>
      <c r="D28" s="187">
        <v>1</v>
      </c>
      <c r="E28" s="187">
        <v>1</v>
      </c>
      <c r="F28" s="186">
        <v>1</v>
      </c>
      <c r="G28" s="186">
        <v>1</v>
      </c>
      <c r="H28" s="186">
        <v>1</v>
      </c>
      <c r="I28" s="186">
        <v>1</v>
      </c>
      <c r="J28" s="186">
        <v>1</v>
      </c>
    </row>
    <row r="29" spans="1:123" ht="12.6" customHeight="1" x14ac:dyDescent="0.2">
      <c r="A29" s="48" t="s">
        <v>182</v>
      </c>
      <c r="B29" s="49"/>
      <c r="C29" s="188">
        <v>10.55</v>
      </c>
      <c r="D29" s="187">
        <f t="shared" ref="D29:J29" si="5">D28</f>
        <v>1</v>
      </c>
      <c r="E29" s="187">
        <f t="shared" si="5"/>
        <v>1</v>
      </c>
      <c r="F29" s="186">
        <f t="shared" si="5"/>
        <v>1</v>
      </c>
      <c r="G29" s="186">
        <f t="shared" si="5"/>
        <v>1</v>
      </c>
      <c r="H29" s="186">
        <f t="shared" si="5"/>
        <v>1</v>
      </c>
      <c r="I29" s="186">
        <f t="shared" si="5"/>
        <v>1</v>
      </c>
      <c r="J29" s="186">
        <f t="shared" si="5"/>
        <v>1</v>
      </c>
    </row>
    <row r="30" spans="1:123" ht="12.6" customHeight="1" x14ac:dyDescent="0.2">
      <c r="A30" s="45" t="s">
        <v>170</v>
      </c>
      <c r="B30" s="50" t="s">
        <v>171</v>
      </c>
      <c r="C30" s="48" t="s">
        <v>172</v>
      </c>
      <c r="D30" s="48" t="s">
        <v>172</v>
      </c>
      <c r="E30" s="48" t="s">
        <v>172</v>
      </c>
      <c r="F30" s="48" t="s">
        <v>172</v>
      </c>
      <c r="G30" s="48" t="s">
        <v>172</v>
      </c>
      <c r="H30" s="48" t="s">
        <v>172</v>
      </c>
      <c r="I30" s="48" t="s">
        <v>172</v>
      </c>
      <c r="J30" s="48" t="s">
        <v>172</v>
      </c>
    </row>
    <row r="31" spans="1:123" ht="12.6" customHeight="1" x14ac:dyDescent="0.2">
      <c r="A31" s="178" t="s">
        <v>279</v>
      </c>
      <c r="B31" s="182">
        <f>B6</f>
        <v>44927</v>
      </c>
      <c r="C31" s="36"/>
      <c r="D31" s="36"/>
      <c r="E31" s="36"/>
      <c r="F31" s="36"/>
      <c r="G31" s="36"/>
      <c r="H31" s="36"/>
      <c r="I31" s="36"/>
      <c r="J31" s="36"/>
    </row>
    <row r="32" spans="1:123" ht="12.6" customHeight="1" x14ac:dyDescent="0.2">
      <c r="A32" s="177" t="s">
        <v>280</v>
      </c>
      <c r="B32" s="182"/>
      <c r="C32" s="53"/>
      <c r="D32" s="36"/>
      <c r="E32" s="36"/>
      <c r="F32" s="36"/>
      <c r="G32" s="36"/>
      <c r="H32" s="36"/>
      <c r="I32" s="36"/>
      <c r="J32" s="36"/>
    </row>
    <row r="33" spans="1:123" ht="12.6" customHeight="1" x14ac:dyDescent="0.2">
      <c r="A33" s="177" t="s">
        <v>281</v>
      </c>
      <c r="B33" s="182"/>
      <c r="C33" s="36"/>
      <c r="D33" s="36"/>
      <c r="E33" s="36"/>
      <c r="F33" s="36"/>
      <c r="G33" s="36"/>
      <c r="H33" s="36"/>
      <c r="I33" s="36"/>
      <c r="J33" s="36"/>
    </row>
    <row r="34" spans="1:123" x14ac:dyDescent="0.2">
      <c r="A34" s="178" t="s">
        <v>282</v>
      </c>
      <c r="B34" s="182">
        <f>D6</f>
        <v>46023</v>
      </c>
      <c r="C34" s="36"/>
      <c r="D34" s="36"/>
      <c r="E34" s="36"/>
      <c r="F34" s="36"/>
      <c r="G34" s="36"/>
      <c r="H34" s="36"/>
      <c r="I34" s="36"/>
      <c r="J34" s="36"/>
    </row>
    <row r="35" spans="1:123" x14ac:dyDescent="0.2">
      <c r="A35" s="48" t="s">
        <v>183</v>
      </c>
      <c r="B35" s="45"/>
      <c r="C35" s="68">
        <f>(C32-C31)*C28+(C34-C33)*C29</f>
        <v>0</v>
      </c>
      <c r="D35" s="68">
        <f t="shared" ref="D35:J35" si="6">(D32-D31)*D28+(D34-D33)*D29</f>
        <v>0</v>
      </c>
      <c r="E35" s="68">
        <f t="shared" si="6"/>
        <v>0</v>
      </c>
      <c r="F35" s="68">
        <f t="shared" si="6"/>
        <v>0</v>
      </c>
      <c r="G35" s="68">
        <f t="shared" si="6"/>
        <v>0</v>
      </c>
      <c r="H35" s="68">
        <f t="shared" si="6"/>
        <v>0</v>
      </c>
      <c r="I35" s="68">
        <f t="shared" si="6"/>
        <v>0</v>
      </c>
      <c r="J35" s="68">
        <f t="shared" si="6"/>
        <v>0</v>
      </c>
    </row>
    <row r="36" spans="1:123" ht="12.6" customHeight="1" x14ac:dyDescent="0.2">
      <c r="A36" s="52" t="s">
        <v>184</v>
      </c>
      <c r="B36" s="49"/>
      <c r="C36" s="69">
        <f>C35/$F$6*365</f>
        <v>0</v>
      </c>
      <c r="D36" s="69">
        <f t="shared" ref="D36:J36" si="7">D35/$F$6*365</f>
        <v>0</v>
      </c>
      <c r="E36" s="69">
        <f t="shared" si="7"/>
        <v>0</v>
      </c>
      <c r="F36" s="69">
        <f t="shared" si="7"/>
        <v>0</v>
      </c>
      <c r="G36" s="69">
        <f t="shared" si="7"/>
        <v>0</v>
      </c>
      <c r="H36" s="69">
        <f t="shared" si="7"/>
        <v>0</v>
      </c>
      <c r="I36" s="69">
        <f t="shared" si="7"/>
        <v>0</v>
      </c>
      <c r="J36" s="69">
        <f t="shared" si="7"/>
        <v>0</v>
      </c>
    </row>
    <row r="37" spans="1:123" ht="12.6" customHeight="1" x14ac:dyDescent="0.2">
      <c r="A37" s="102" t="s">
        <v>185</v>
      </c>
      <c r="B37" s="101"/>
      <c r="C37" s="104">
        <f>0.15 + 0.85*3249*$F$6/($J$6*365)</f>
        <v>1.1189782851581633</v>
      </c>
      <c r="D37" s="104">
        <f t="shared" ref="D37:J37" si="8">0.15 + 0.85*3249*$F$6/($J$6*365)</f>
        <v>1.1189782851581633</v>
      </c>
      <c r="E37" s="104">
        <f t="shared" si="8"/>
        <v>1.1189782851581633</v>
      </c>
      <c r="F37" s="104">
        <f t="shared" si="8"/>
        <v>1.1189782851581633</v>
      </c>
      <c r="G37" s="104">
        <f t="shared" si="8"/>
        <v>1.1189782851581633</v>
      </c>
      <c r="H37" s="104">
        <f t="shared" si="8"/>
        <v>1.1189782851581633</v>
      </c>
      <c r="I37" s="104">
        <f t="shared" si="8"/>
        <v>1.1189782851581633</v>
      </c>
      <c r="J37" s="104">
        <f t="shared" si="8"/>
        <v>1.1189782851581633</v>
      </c>
    </row>
    <row r="38" spans="1:123" s="10" customFormat="1" ht="12.6" customHeight="1" x14ac:dyDescent="0.2">
      <c r="A38" s="51" t="s">
        <v>186</v>
      </c>
      <c r="B38" s="45"/>
      <c r="C38" s="71">
        <f>C36*C37</f>
        <v>0</v>
      </c>
      <c r="D38" s="71">
        <f t="shared" ref="D38:J38" si="9">D36*D37</f>
        <v>0</v>
      </c>
      <c r="E38" s="71">
        <f t="shared" si="9"/>
        <v>0</v>
      </c>
      <c r="F38" s="71">
        <f t="shared" si="9"/>
        <v>0</v>
      </c>
      <c r="G38" s="71">
        <f t="shared" si="9"/>
        <v>0</v>
      </c>
      <c r="H38" s="71">
        <f t="shared" si="9"/>
        <v>0</v>
      </c>
      <c r="I38" s="71">
        <f t="shared" si="9"/>
        <v>0</v>
      </c>
      <c r="J38" s="71">
        <f t="shared" si="9"/>
        <v>0</v>
      </c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</row>
    <row r="39" spans="1:123" ht="12.6" customHeight="1" x14ac:dyDescent="0.2">
      <c r="A39" s="52" t="s">
        <v>187</v>
      </c>
      <c r="B39" s="52"/>
      <c r="C39" s="70"/>
      <c r="D39" s="70"/>
      <c r="E39" s="70"/>
      <c r="F39" s="70"/>
      <c r="G39" s="70"/>
      <c r="H39" s="70"/>
      <c r="I39" s="70"/>
      <c r="J39" s="70"/>
    </row>
    <row r="40" spans="1:123" ht="12.6" customHeight="1" x14ac:dyDescent="0.2">
      <c r="A40" s="102" t="str">
        <f>"H16. Referenz-Bruttopreis ("&amp;'1. Nutzung'!Währung&amp;"/kWh)"</f>
        <v>H16. Referenz-Bruttopreis (€/kWh)</v>
      </c>
      <c r="B40" s="101"/>
      <c r="C40" s="123">
        <v>5.16E-2</v>
      </c>
      <c r="D40" s="123">
        <f>C40</f>
        <v>5.16E-2</v>
      </c>
      <c r="E40" s="123">
        <f t="shared" ref="E40:J40" si="10">D40</f>
        <v>5.16E-2</v>
      </c>
      <c r="F40" s="123">
        <f t="shared" si="10"/>
        <v>5.16E-2</v>
      </c>
      <c r="G40" s="123">
        <f t="shared" si="10"/>
        <v>5.16E-2</v>
      </c>
      <c r="H40" s="123">
        <f t="shared" si="10"/>
        <v>5.16E-2</v>
      </c>
      <c r="I40" s="123">
        <f t="shared" si="10"/>
        <v>5.16E-2</v>
      </c>
      <c r="J40" s="123">
        <f t="shared" si="10"/>
        <v>5.16E-2</v>
      </c>
    </row>
    <row r="41" spans="1:123" s="10" customFormat="1" ht="12.6" customHeight="1" x14ac:dyDescent="0.2">
      <c r="A41" s="108" t="str">
        <f>"H17. Referenzkosten ("&amp;'1. Nutzung'!Währung&amp;"/Jahr)"</f>
        <v>H17. Referenzkosten (€/Jahr)</v>
      </c>
      <c r="B41" s="108"/>
      <c r="C41" s="105">
        <f>C38*C40</f>
        <v>0</v>
      </c>
      <c r="D41" s="105">
        <f t="shared" ref="D41:J41" si="11">D38*D40</f>
        <v>0</v>
      </c>
      <c r="E41" s="105">
        <f t="shared" si="11"/>
        <v>0</v>
      </c>
      <c r="F41" s="105">
        <f t="shared" si="11"/>
        <v>0</v>
      </c>
      <c r="G41" s="105">
        <f t="shared" si="11"/>
        <v>0</v>
      </c>
      <c r="H41" s="105">
        <f t="shared" si="11"/>
        <v>0</v>
      </c>
      <c r="I41" s="105">
        <f t="shared" si="11"/>
        <v>0</v>
      </c>
      <c r="J41" s="105">
        <f t="shared" si="11"/>
        <v>0</v>
      </c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</row>
    <row r="42" spans="1:123" ht="12.6" customHeight="1" x14ac:dyDescent="0.2">
      <c r="A42" s="75" t="s">
        <v>188</v>
      </c>
      <c r="B42" s="76"/>
      <c r="C42" s="96" t="s">
        <v>258</v>
      </c>
      <c r="D42" s="96"/>
      <c r="E42" s="96"/>
      <c r="F42" s="96"/>
      <c r="G42" s="97"/>
      <c r="H42" s="97"/>
      <c r="I42" s="97"/>
      <c r="J42" s="97"/>
    </row>
    <row r="43" spans="1:123" ht="12.6" customHeight="1" x14ac:dyDescent="0.2">
      <c r="A43" s="48" t="s">
        <v>189</v>
      </c>
      <c r="B43" s="48"/>
      <c r="C43" s="179"/>
      <c r="D43" s="179"/>
      <c r="E43" s="179"/>
      <c r="F43" s="179"/>
      <c r="G43" s="179"/>
      <c r="H43" s="179"/>
      <c r="I43" s="179"/>
      <c r="J43" s="179"/>
    </row>
    <row r="44" spans="1:123" ht="12.6" customHeight="1" x14ac:dyDescent="0.2">
      <c r="A44" s="48" t="s">
        <v>190</v>
      </c>
      <c r="B44" s="48"/>
      <c r="C44" s="179"/>
      <c r="D44" s="179"/>
      <c r="E44" s="179"/>
      <c r="F44" s="179"/>
      <c r="G44" s="179"/>
      <c r="H44" s="179"/>
      <c r="I44" s="179"/>
      <c r="J44" s="179"/>
    </row>
    <row r="45" spans="1:123" ht="12.6" customHeight="1" x14ac:dyDescent="0.2">
      <c r="A45" s="48" t="s">
        <v>191</v>
      </c>
      <c r="B45" s="48"/>
      <c r="C45" s="179"/>
      <c r="D45" s="179"/>
      <c r="E45" s="179"/>
      <c r="F45" s="179"/>
      <c r="G45" s="179"/>
      <c r="H45" s="179"/>
      <c r="I45" s="179"/>
      <c r="J45" s="179"/>
    </row>
    <row r="46" spans="1:123" ht="12.6" customHeight="1" x14ac:dyDescent="0.2">
      <c r="A46" s="45" t="s">
        <v>170</v>
      </c>
      <c r="B46" s="50" t="s">
        <v>171</v>
      </c>
      <c r="C46" s="48" t="s">
        <v>172</v>
      </c>
      <c r="D46" s="48" t="s">
        <v>172</v>
      </c>
      <c r="E46" s="48" t="s">
        <v>172</v>
      </c>
      <c r="F46" s="48" t="s">
        <v>172</v>
      </c>
      <c r="G46" s="48" t="s">
        <v>172</v>
      </c>
      <c r="H46" s="48" t="s">
        <v>172</v>
      </c>
      <c r="I46" s="48" t="s">
        <v>172</v>
      </c>
      <c r="J46" s="48" t="s">
        <v>172</v>
      </c>
    </row>
    <row r="47" spans="1:123" ht="12.6" customHeight="1" x14ac:dyDescent="0.2">
      <c r="A47" s="183" t="s">
        <v>283</v>
      </c>
      <c r="B47" s="182">
        <f>B6</f>
        <v>44927</v>
      </c>
      <c r="C47" s="36"/>
      <c r="D47" s="36"/>
      <c r="E47" s="36"/>
      <c r="F47" s="36"/>
      <c r="G47" s="36"/>
      <c r="H47" s="36"/>
      <c r="I47" s="36"/>
      <c r="J47" s="36"/>
    </row>
    <row r="48" spans="1:123" ht="12.6" customHeight="1" x14ac:dyDescent="0.2">
      <c r="A48" s="180" t="s">
        <v>284</v>
      </c>
      <c r="B48" s="182"/>
      <c r="C48" s="36"/>
      <c r="D48" s="36"/>
      <c r="E48" s="36"/>
      <c r="F48" s="36"/>
      <c r="G48" s="36"/>
      <c r="H48" s="36"/>
      <c r="I48" s="36"/>
      <c r="J48" s="36"/>
    </row>
    <row r="49" spans="1:123" ht="12.6" customHeight="1" x14ac:dyDescent="0.2">
      <c r="A49" s="180" t="s">
        <v>285</v>
      </c>
      <c r="B49" s="182"/>
      <c r="C49" s="36"/>
      <c r="D49" s="36"/>
      <c r="E49" s="36"/>
      <c r="F49" s="36"/>
      <c r="G49" s="36"/>
      <c r="H49" s="36"/>
      <c r="I49" s="36"/>
      <c r="J49" s="36"/>
    </row>
    <row r="50" spans="1:123" ht="12.6" customHeight="1" x14ac:dyDescent="0.2">
      <c r="A50" s="183" t="s">
        <v>286</v>
      </c>
      <c r="B50" s="182">
        <f>D6</f>
        <v>46023</v>
      </c>
      <c r="C50" s="36"/>
      <c r="D50" s="36"/>
      <c r="E50" s="36"/>
      <c r="F50" s="36"/>
      <c r="G50" s="36"/>
      <c r="H50" s="36"/>
      <c r="I50" s="36"/>
      <c r="J50" s="36"/>
    </row>
    <row r="51" spans="1:123" ht="12.6" customHeight="1" x14ac:dyDescent="0.2">
      <c r="A51" s="102" t="s">
        <v>192</v>
      </c>
      <c r="B51" s="47"/>
      <c r="C51" s="106">
        <f>C48-C47+C50-C49</f>
        <v>0</v>
      </c>
      <c r="D51" s="106">
        <f t="shared" ref="D51:J51" si="12">D48-D47+D50-D49</f>
        <v>0</v>
      </c>
      <c r="E51" s="106">
        <f t="shared" si="12"/>
        <v>0</v>
      </c>
      <c r="F51" s="106">
        <f t="shared" si="12"/>
        <v>0</v>
      </c>
      <c r="G51" s="106">
        <f t="shared" si="12"/>
        <v>0</v>
      </c>
      <c r="H51" s="106">
        <f t="shared" si="12"/>
        <v>0</v>
      </c>
      <c r="I51" s="106">
        <f t="shared" si="12"/>
        <v>0</v>
      </c>
      <c r="J51" s="106">
        <f t="shared" si="12"/>
        <v>0</v>
      </c>
    </row>
    <row r="52" spans="1:123" s="10" customFormat="1" ht="12.6" customHeight="1" x14ac:dyDescent="0.2">
      <c r="A52" s="45" t="s">
        <v>193</v>
      </c>
      <c r="B52" s="51"/>
      <c r="C52" s="67">
        <f>C51/$F$6*365</f>
        <v>0</v>
      </c>
      <c r="D52" s="67">
        <f t="shared" ref="D52:J52" si="13">D51/$F$6*365</f>
        <v>0</v>
      </c>
      <c r="E52" s="67">
        <f t="shared" si="13"/>
        <v>0</v>
      </c>
      <c r="F52" s="67">
        <f t="shared" si="13"/>
        <v>0</v>
      </c>
      <c r="G52" s="67">
        <f t="shared" si="13"/>
        <v>0</v>
      </c>
      <c r="H52" s="67">
        <f t="shared" si="13"/>
        <v>0</v>
      </c>
      <c r="I52" s="67">
        <f t="shared" si="13"/>
        <v>0</v>
      </c>
      <c r="J52" s="67">
        <f t="shared" si="13"/>
        <v>0</v>
      </c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</row>
    <row r="53" spans="1:123" ht="12.6" customHeight="1" x14ac:dyDescent="0.2">
      <c r="A53" s="48" t="s">
        <v>194</v>
      </c>
      <c r="B53" s="45"/>
      <c r="C53" s="66"/>
      <c r="D53" s="66"/>
      <c r="E53" s="66"/>
      <c r="F53" s="66"/>
      <c r="G53" s="66"/>
      <c r="H53" s="66"/>
      <c r="I53" s="66"/>
      <c r="J53" s="66"/>
    </row>
    <row r="54" spans="1:123" ht="12.6" customHeight="1" x14ac:dyDescent="0.2">
      <c r="A54" s="102" t="str">
        <f>"W16. Referenz-Bruttopreis ("&amp;'1. Nutzung'!Währung&amp;"/m³)"</f>
        <v>W16. Referenz-Bruttopreis (€/m³)</v>
      </c>
      <c r="B54" s="101"/>
      <c r="C54" s="107">
        <f>2+1.61</f>
        <v>3.6100000000000003</v>
      </c>
      <c r="D54" s="107">
        <f>C54</f>
        <v>3.6100000000000003</v>
      </c>
      <c r="E54" s="107">
        <f t="shared" ref="E54:J54" si="14">D54</f>
        <v>3.6100000000000003</v>
      </c>
      <c r="F54" s="107">
        <f t="shared" si="14"/>
        <v>3.6100000000000003</v>
      </c>
      <c r="G54" s="107">
        <f t="shared" si="14"/>
        <v>3.6100000000000003</v>
      </c>
      <c r="H54" s="107">
        <f t="shared" si="14"/>
        <v>3.6100000000000003</v>
      </c>
      <c r="I54" s="107">
        <f t="shared" si="14"/>
        <v>3.6100000000000003</v>
      </c>
      <c r="J54" s="107">
        <f t="shared" si="14"/>
        <v>3.6100000000000003</v>
      </c>
    </row>
    <row r="55" spans="1:123" s="10" customFormat="1" ht="12.6" customHeight="1" x14ac:dyDescent="0.2">
      <c r="A55" s="108" t="str">
        <f>"W17. Referenzkosten ("&amp;'1. Nutzung'!Währung&amp;"/Jahr)"</f>
        <v>W17. Referenzkosten (€/Jahr)</v>
      </c>
      <c r="B55" s="108"/>
      <c r="C55" s="105">
        <f>C52*C54</f>
        <v>0</v>
      </c>
      <c r="D55" s="105">
        <f t="shared" ref="D55:J55" si="15">D52*D54</f>
        <v>0</v>
      </c>
      <c r="E55" s="105">
        <f t="shared" si="15"/>
        <v>0</v>
      </c>
      <c r="F55" s="105">
        <f t="shared" si="15"/>
        <v>0</v>
      </c>
      <c r="G55" s="105">
        <f t="shared" si="15"/>
        <v>0</v>
      </c>
      <c r="H55" s="105">
        <f t="shared" si="15"/>
        <v>0</v>
      </c>
      <c r="I55" s="105">
        <f t="shared" si="15"/>
        <v>0</v>
      </c>
      <c r="J55" s="105">
        <f t="shared" si="15"/>
        <v>0</v>
      </c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</row>
    <row r="56" spans="1:123" ht="12.6" customHeight="1" x14ac:dyDescent="0.2">
      <c r="A56" s="75" t="s">
        <v>195</v>
      </c>
      <c r="B56" s="76"/>
      <c r="C56" s="96" t="s">
        <v>196</v>
      </c>
      <c r="D56" s="96" t="s">
        <v>197</v>
      </c>
      <c r="E56" s="96" t="s">
        <v>198</v>
      </c>
      <c r="F56" s="97" t="s">
        <v>199</v>
      </c>
      <c r="G56" s="50"/>
      <c r="H56" s="97"/>
      <c r="I56" s="49"/>
      <c r="J56" s="49"/>
    </row>
    <row r="57" spans="1:123" ht="12.6" customHeight="1" x14ac:dyDescent="0.2">
      <c r="A57" s="45" t="s">
        <v>200</v>
      </c>
      <c r="B57" s="45"/>
      <c r="C57" s="105">
        <f>SUM(C19:J19)</f>
        <v>0</v>
      </c>
      <c r="D57" s="171">
        <f>SUM(C38:J38)</f>
        <v>0</v>
      </c>
      <c r="E57" s="105">
        <f>SUM(C52:J52)</f>
        <v>0</v>
      </c>
      <c r="F57" s="51"/>
      <c r="G57" s="49"/>
      <c r="H57" s="48"/>
      <c r="I57" s="49"/>
      <c r="J57" s="49"/>
    </row>
    <row r="58" spans="1:123" ht="12.6" customHeight="1" x14ac:dyDescent="0.2">
      <c r="A58" s="95" t="str">
        <f>"S2. Referenzkosten ("&amp;'1. Nutzung'!Währung&amp;"/Jahr)"</f>
        <v>S2. Referenzkosten (€/Jahr)</v>
      </c>
      <c r="B58" s="45"/>
      <c r="C58" s="105">
        <f>SUM(C22:J22)</f>
        <v>0</v>
      </c>
      <c r="D58" s="105">
        <f>SUM(C41:J41)</f>
        <v>0</v>
      </c>
      <c r="E58" s="105">
        <f>SUM(C55:J55)</f>
        <v>0</v>
      </c>
      <c r="F58" s="105">
        <f>C58+D58+E58</f>
        <v>0</v>
      </c>
      <c r="G58" s="49"/>
      <c r="H58" s="49"/>
      <c r="I58" s="49"/>
      <c r="J58" s="49"/>
    </row>
    <row r="59" spans="1:123" x14ac:dyDescent="0.2">
      <c r="A59" s="2"/>
      <c r="B59" s="2"/>
      <c r="C59" s="2"/>
      <c r="D59" s="2"/>
      <c r="E59" s="2"/>
      <c r="F59" s="2"/>
      <c r="G59" s="2"/>
      <c r="H59" s="2"/>
      <c r="I59" s="2"/>
      <c r="J59" s="2"/>
    </row>
    <row r="60" spans="1:123" s="7" customFormat="1" ht="12.6" customHeight="1" x14ac:dyDescent="0.2">
      <c r="A60" s="3" t="s">
        <v>201</v>
      </c>
      <c r="B60" s="3"/>
      <c r="C60" s="3"/>
      <c r="D60" s="3" t="s">
        <v>41</v>
      </c>
      <c r="E60" s="3"/>
      <c r="F60" s="3"/>
      <c r="G60" s="74" t="s">
        <v>251</v>
      </c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3"/>
      <c r="DJ60" s="3"/>
      <c r="DK60" s="3"/>
      <c r="DL60" s="3"/>
      <c r="DM60" s="3"/>
      <c r="DN60" s="3"/>
      <c r="DO60" s="3"/>
      <c r="DP60" s="3"/>
      <c r="DQ60" s="3"/>
      <c r="DR60" s="3"/>
      <c r="DS60" s="3"/>
    </row>
    <row r="61" spans="1:123" s="7" customFormat="1" ht="12.6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  <c r="DL61" s="3"/>
      <c r="DM61" s="3"/>
      <c r="DN61" s="3"/>
      <c r="DO61" s="3"/>
      <c r="DP61" s="3"/>
      <c r="DQ61" s="3"/>
      <c r="DR61" s="3"/>
      <c r="DS61" s="3"/>
    </row>
    <row r="62" spans="1:123" s="11" customFormat="1" ht="12.6" customHeight="1" x14ac:dyDescent="0.2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5"/>
      <c r="BK62" s="5"/>
      <c r="BL62" s="5"/>
      <c r="BM62" s="5"/>
      <c r="BN62" s="5"/>
      <c r="BO62" s="5"/>
      <c r="BP62" s="5"/>
      <c r="BQ62" s="5"/>
      <c r="BR62" s="5"/>
      <c r="BS62" s="5"/>
      <c r="BT62" s="5"/>
      <c r="BU62" s="5"/>
      <c r="BV62" s="5"/>
      <c r="BW62" s="5"/>
      <c r="BX62" s="5"/>
      <c r="BY62" s="5"/>
      <c r="BZ62" s="5"/>
      <c r="CA62" s="5"/>
      <c r="CB62" s="5"/>
      <c r="CC62" s="5"/>
      <c r="CD62" s="5"/>
      <c r="CE62" s="5"/>
      <c r="CF62" s="5"/>
      <c r="CG62" s="5"/>
      <c r="CH62" s="5"/>
      <c r="CI62" s="5"/>
      <c r="CJ62" s="5"/>
      <c r="CK62" s="5"/>
      <c r="CL62" s="5"/>
      <c r="CM62" s="5"/>
      <c r="CN62" s="5"/>
      <c r="CO62" s="5"/>
      <c r="CP62" s="5"/>
      <c r="CQ62" s="5"/>
      <c r="CR62" s="5"/>
      <c r="CS62" s="5"/>
      <c r="CT62" s="5"/>
      <c r="CU62" s="5"/>
      <c r="CV62" s="5"/>
      <c r="CW62" s="5"/>
      <c r="CX62" s="5"/>
      <c r="CY62" s="5"/>
      <c r="CZ62" s="5"/>
      <c r="DA62" s="5"/>
      <c r="DB62" s="5"/>
      <c r="DC62" s="5"/>
      <c r="DD62" s="5"/>
      <c r="DE62" s="5"/>
      <c r="DF62" s="5"/>
      <c r="DG62" s="5"/>
      <c r="DH62" s="5"/>
      <c r="DI62" s="5"/>
      <c r="DJ62" s="5"/>
      <c r="DK62" s="5"/>
      <c r="DL62" s="5"/>
      <c r="DM62" s="5"/>
      <c r="DN62" s="5"/>
      <c r="DO62" s="5"/>
      <c r="DP62" s="5"/>
      <c r="DQ62" s="5"/>
      <c r="DR62" s="5"/>
      <c r="DS62" s="5"/>
    </row>
    <row r="63" spans="1:123" s="7" customFormat="1" ht="12.6" customHeight="1" x14ac:dyDescent="0.2">
      <c r="A63" s="74" t="s">
        <v>259</v>
      </c>
      <c r="B63" s="3"/>
      <c r="C63" s="3"/>
      <c r="D63" s="3" t="s">
        <v>43</v>
      </c>
      <c r="E63" s="3"/>
      <c r="F63" s="3"/>
      <c r="G63" s="3" t="s">
        <v>44</v>
      </c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  <c r="DO63" s="3"/>
      <c r="DP63" s="3"/>
      <c r="DQ63" s="3"/>
      <c r="DR63" s="3"/>
      <c r="DS63" s="3"/>
    </row>
    <row r="64" spans="1:123" s="2" customFormat="1" x14ac:dyDescent="0.2"/>
    <row r="65" s="2" customFormat="1" x14ac:dyDescent="0.2"/>
    <row r="66" s="2" customFormat="1" x14ac:dyDescent="0.2"/>
    <row r="67" s="2" customFormat="1" x14ac:dyDescent="0.2"/>
    <row r="68" s="2" customFormat="1" x14ac:dyDescent="0.2"/>
    <row r="69" s="2" customFormat="1" x14ac:dyDescent="0.2"/>
    <row r="70" s="2" customFormat="1" x14ac:dyDescent="0.2"/>
    <row r="71" s="2" customFormat="1" x14ac:dyDescent="0.2"/>
    <row r="72" s="2" customFormat="1" x14ac:dyDescent="0.2"/>
    <row r="73" s="2" customFormat="1" x14ac:dyDescent="0.2"/>
    <row r="74" s="2" customFormat="1" x14ac:dyDescent="0.2"/>
    <row r="75" s="2" customFormat="1" x14ac:dyDescent="0.2"/>
    <row r="76" s="2" customFormat="1" x14ac:dyDescent="0.2"/>
    <row r="77" s="2" customFormat="1" x14ac:dyDescent="0.2"/>
    <row r="78" s="2" customFormat="1" x14ac:dyDescent="0.2"/>
    <row r="79" s="2" customFormat="1" x14ac:dyDescent="0.2"/>
    <row r="80" s="2" customFormat="1" x14ac:dyDescent="0.2"/>
    <row r="81" s="2" customFormat="1" x14ac:dyDescent="0.2"/>
    <row r="82" s="2" customFormat="1" x14ac:dyDescent="0.2"/>
    <row r="83" s="2" customFormat="1" x14ac:dyDescent="0.2"/>
    <row r="84" s="2" customFormat="1" x14ac:dyDescent="0.2"/>
    <row r="85" s="2" customFormat="1" x14ac:dyDescent="0.2"/>
    <row r="86" s="2" customFormat="1" x14ac:dyDescent="0.2"/>
    <row r="87" s="2" customFormat="1" x14ac:dyDescent="0.2"/>
    <row r="88" s="2" customFormat="1" x14ac:dyDescent="0.2"/>
    <row r="89" s="2" customFormat="1" x14ac:dyDescent="0.2"/>
    <row r="90" s="2" customFormat="1" x14ac:dyDescent="0.2"/>
    <row r="91" s="2" customFormat="1" x14ac:dyDescent="0.2"/>
    <row r="92" s="2" customFormat="1" x14ac:dyDescent="0.2"/>
    <row r="93" s="2" customFormat="1" x14ac:dyDescent="0.2"/>
    <row r="94" s="2" customFormat="1" x14ac:dyDescent="0.2"/>
    <row r="95" s="2" customFormat="1" x14ac:dyDescent="0.2"/>
    <row r="96" s="2" customFormat="1" x14ac:dyDescent="0.2"/>
    <row r="97" s="2" customFormat="1" x14ac:dyDescent="0.2"/>
    <row r="98" s="2" customFormat="1" x14ac:dyDescent="0.2"/>
    <row r="99" s="2" customFormat="1" x14ac:dyDescent="0.2"/>
    <row r="100" s="2" customFormat="1" x14ac:dyDescent="0.2"/>
    <row r="101" s="2" customFormat="1" x14ac:dyDescent="0.2"/>
    <row r="102" s="2" customFormat="1" x14ac:dyDescent="0.2"/>
    <row r="103" s="2" customFormat="1" x14ac:dyDescent="0.2"/>
    <row r="104" s="2" customFormat="1" x14ac:dyDescent="0.2"/>
    <row r="105" s="2" customFormat="1" x14ac:dyDescent="0.2"/>
    <row r="106" s="2" customFormat="1" x14ac:dyDescent="0.2"/>
    <row r="107" s="2" customFormat="1" x14ac:dyDescent="0.2"/>
    <row r="108" s="2" customFormat="1" x14ac:dyDescent="0.2"/>
    <row r="109" s="2" customFormat="1" x14ac:dyDescent="0.2"/>
    <row r="110" s="2" customFormat="1" x14ac:dyDescent="0.2"/>
    <row r="111" s="2" customFormat="1" x14ac:dyDescent="0.2"/>
    <row r="112" s="2" customFormat="1" x14ac:dyDescent="0.2"/>
    <row r="113" s="2" customFormat="1" x14ac:dyDescent="0.2"/>
    <row r="114" s="2" customFormat="1" x14ac:dyDescent="0.2"/>
    <row r="115" s="2" customFormat="1" x14ac:dyDescent="0.2"/>
    <row r="116" s="2" customFormat="1" x14ac:dyDescent="0.2"/>
    <row r="117" s="2" customFormat="1" x14ac:dyDescent="0.2"/>
    <row r="118" s="2" customFormat="1" x14ac:dyDescent="0.2"/>
    <row r="119" s="2" customFormat="1" x14ac:dyDescent="0.2"/>
    <row r="120" s="2" customFormat="1" x14ac:dyDescent="0.2"/>
    <row r="121" s="2" customFormat="1" x14ac:dyDescent="0.2"/>
    <row r="122" s="2" customFormat="1" x14ac:dyDescent="0.2"/>
    <row r="123" s="2" customFormat="1" x14ac:dyDescent="0.2"/>
    <row r="124" s="2" customFormat="1" x14ac:dyDescent="0.2"/>
    <row r="125" s="2" customFormat="1" x14ac:dyDescent="0.2"/>
    <row r="126" s="2" customFormat="1" x14ac:dyDescent="0.2"/>
    <row r="127" s="2" customFormat="1" x14ac:dyDescent="0.2"/>
    <row r="128" s="2" customFormat="1" x14ac:dyDescent="0.2"/>
    <row r="129" s="2" customFormat="1" x14ac:dyDescent="0.2"/>
    <row r="130" s="2" customFormat="1" x14ac:dyDescent="0.2"/>
    <row r="131" s="2" customFormat="1" x14ac:dyDescent="0.2"/>
    <row r="132" s="2" customFormat="1" x14ac:dyDescent="0.2"/>
    <row r="133" s="2" customFormat="1" x14ac:dyDescent="0.2"/>
    <row r="134" s="2" customFormat="1" x14ac:dyDescent="0.2"/>
    <row r="135" s="2" customFormat="1" x14ac:dyDescent="0.2"/>
    <row r="136" s="2" customFormat="1" x14ac:dyDescent="0.2"/>
    <row r="137" s="2" customFormat="1" x14ac:dyDescent="0.2"/>
    <row r="138" s="2" customFormat="1" x14ac:dyDescent="0.2"/>
    <row r="139" s="2" customFormat="1" x14ac:dyDescent="0.2"/>
    <row r="140" s="2" customFormat="1" x14ac:dyDescent="0.2"/>
    <row r="141" s="2" customFormat="1" x14ac:dyDescent="0.2"/>
    <row r="142" s="2" customFormat="1" x14ac:dyDescent="0.2"/>
    <row r="143" s="2" customFormat="1" x14ac:dyDescent="0.2"/>
    <row r="144" s="2" customFormat="1" x14ac:dyDescent="0.2"/>
    <row r="145" s="2" customFormat="1" x14ac:dyDescent="0.2"/>
    <row r="146" s="2" customFormat="1" x14ac:dyDescent="0.2"/>
    <row r="147" s="2" customFormat="1" x14ac:dyDescent="0.2"/>
    <row r="148" s="2" customFormat="1" x14ac:dyDescent="0.2"/>
    <row r="149" s="2" customFormat="1" x14ac:dyDescent="0.2"/>
    <row r="150" s="2" customFormat="1" x14ac:dyDescent="0.2"/>
    <row r="151" s="2" customFormat="1" x14ac:dyDescent="0.2"/>
    <row r="152" s="2" customFormat="1" x14ac:dyDescent="0.2"/>
    <row r="153" s="2" customFormat="1" x14ac:dyDescent="0.2"/>
    <row r="154" s="2" customFormat="1" x14ac:dyDescent="0.2"/>
    <row r="155" s="2" customFormat="1" x14ac:dyDescent="0.2"/>
    <row r="156" s="2" customFormat="1" x14ac:dyDescent="0.2"/>
    <row r="157" s="2" customFormat="1" x14ac:dyDescent="0.2"/>
    <row r="158" s="2" customFormat="1" x14ac:dyDescent="0.2"/>
    <row r="159" s="2" customFormat="1" x14ac:dyDescent="0.2"/>
    <row r="160" s="2" customFormat="1" x14ac:dyDescent="0.2"/>
    <row r="161" s="2" customFormat="1" x14ac:dyDescent="0.2"/>
    <row r="162" s="2" customFormat="1" x14ac:dyDescent="0.2"/>
    <row r="163" s="2" customFormat="1" x14ac:dyDescent="0.2"/>
    <row r="164" s="2" customFormat="1" x14ac:dyDescent="0.2"/>
    <row r="165" s="2" customFormat="1" x14ac:dyDescent="0.2"/>
    <row r="166" s="2" customFormat="1" x14ac:dyDescent="0.2"/>
    <row r="167" s="2" customFormat="1" x14ac:dyDescent="0.2"/>
    <row r="168" s="2" customFormat="1" x14ac:dyDescent="0.2"/>
    <row r="169" s="2" customFormat="1" x14ac:dyDescent="0.2"/>
    <row r="170" s="2" customFormat="1" x14ac:dyDescent="0.2"/>
    <row r="171" s="2" customFormat="1" x14ac:dyDescent="0.2"/>
    <row r="172" s="2" customFormat="1" x14ac:dyDescent="0.2"/>
    <row r="173" s="2" customFormat="1" x14ac:dyDescent="0.2"/>
    <row r="174" s="2" customFormat="1" x14ac:dyDescent="0.2"/>
    <row r="175" s="2" customFormat="1" x14ac:dyDescent="0.2"/>
    <row r="176" s="2" customFormat="1" x14ac:dyDescent="0.2"/>
    <row r="177" s="2" customFormat="1" x14ac:dyDescent="0.2"/>
    <row r="178" s="2" customFormat="1" x14ac:dyDescent="0.2"/>
    <row r="179" s="2" customFormat="1" x14ac:dyDescent="0.2"/>
    <row r="180" s="2" customFormat="1" x14ac:dyDescent="0.2"/>
    <row r="181" s="2" customFormat="1" x14ac:dyDescent="0.2"/>
    <row r="182" s="2" customFormat="1" x14ac:dyDescent="0.2"/>
    <row r="183" s="2" customFormat="1" x14ac:dyDescent="0.2"/>
    <row r="184" s="2" customFormat="1" x14ac:dyDescent="0.2"/>
    <row r="185" s="2" customFormat="1" x14ac:dyDescent="0.2"/>
    <row r="186" s="2" customFormat="1" x14ac:dyDescent="0.2"/>
    <row r="187" s="2" customFormat="1" x14ac:dyDescent="0.2"/>
    <row r="188" s="2" customFormat="1" x14ac:dyDescent="0.2"/>
    <row r="189" s="2" customFormat="1" x14ac:dyDescent="0.2"/>
    <row r="190" s="2" customFormat="1" x14ac:dyDescent="0.2"/>
    <row r="191" s="2" customFormat="1" x14ac:dyDescent="0.2"/>
    <row r="192" s="2" customFormat="1" x14ac:dyDescent="0.2"/>
    <row r="193" s="2" customFormat="1" x14ac:dyDescent="0.2"/>
    <row r="194" s="2" customFormat="1" x14ac:dyDescent="0.2"/>
    <row r="195" s="2" customFormat="1" x14ac:dyDescent="0.2"/>
    <row r="196" s="2" customFormat="1" x14ac:dyDescent="0.2"/>
    <row r="197" s="2" customFormat="1" x14ac:dyDescent="0.2"/>
    <row r="198" s="2" customFormat="1" x14ac:dyDescent="0.2"/>
    <row r="199" s="2" customFormat="1" x14ac:dyDescent="0.2"/>
    <row r="200" s="2" customFormat="1" x14ac:dyDescent="0.2"/>
    <row r="201" s="2" customFormat="1" x14ac:dyDescent="0.2"/>
    <row r="202" s="2" customFormat="1" x14ac:dyDescent="0.2"/>
    <row r="203" s="2" customFormat="1" x14ac:dyDescent="0.2"/>
    <row r="204" s="2" customFormat="1" x14ac:dyDescent="0.2"/>
    <row r="205" s="2" customFormat="1" x14ac:dyDescent="0.2"/>
    <row r="206" s="2" customFormat="1" x14ac:dyDescent="0.2"/>
    <row r="207" s="2" customFormat="1" x14ac:dyDescent="0.2"/>
    <row r="208" s="2" customFormat="1" x14ac:dyDescent="0.2"/>
    <row r="209" s="2" customFormat="1" x14ac:dyDescent="0.2"/>
    <row r="210" s="2" customFormat="1" x14ac:dyDescent="0.2"/>
    <row r="211" s="2" customFormat="1" x14ac:dyDescent="0.2"/>
    <row r="212" s="2" customFormat="1" x14ac:dyDescent="0.2"/>
    <row r="213" s="2" customFormat="1" x14ac:dyDescent="0.2"/>
    <row r="214" s="2" customFormat="1" x14ac:dyDescent="0.2"/>
    <row r="215" s="2" customFormat="1" x14ac:dyDescent="0.2"/>
    <row r="216" s="2" customFormat="1" x14ac:dyDescent="0.2"/>
    <row r="217" s="2" customFormat="1" x14ac:dyDescent="0.2"/>
    <row r="218" s="2" customFormat="1" x14ac:dyDescent="0.2"/>
    <row r="219" s="2" customFormat="1" x14ac:dyDescent="0.2"/>
    <row r="220" s="2" customFormat="1" x14ac:dyDescent="0.2"/>
    <row r="221" s="2" customFormat="1" x14ac:dyDescent="0.2"/>
    <row r="222" s="2" customFormat="1" x14ac:dyDescent="0.2"/>
    <row r="223" s="2" customFormat="1" x14ac:dyDescent="0.2"/>
    <row r="224" s="2" customFormat="1" x14ac:dyDescent="0.2"/>
    <row r="225" s="2" customFormat="1" x14ac:dyDescent="0.2"/>
    <row r="226" s="2" customFormat="1" x14ac:dyDescent="0.2"/>
    <row r="227" s="2" customFormat="1" x14ac:dyDescent="0.2"/>
    <row r="228" s="2" customFormat="1" x14ac:dyDescent="0.2"/>
    <row r="229" s="2" customFormat="1" x14ac:dyDescent="0.2"/>
    <row r="230" s="2" customFormat="1" x14ac:dyDescent="0.2"/>
    <row r="231" s="2" customFormat="1" x14ac:dyDescent="0.2"/>
    <row r="232" s="2" customFormat="1" x14ac:dyDescent="0.2"/>
    <row r="233" s="2" customFormat="1" x14ac:dyDescent="0.2"/>
    <row r="234" s="2" customFormat="1" x14ac:dyDescent="0.2"/>
    <row r="235" s="2" customFormat="1" x14ac:dyDescent="0.2"/>
    <row r="236" s="2" customFormat="1" x14ac:dyDescent="0.2"/>
    <row r="237" s="2" customFormat="1" x14ac:dyDescent="0.2"/>
    <row r="238" s="2" customFormat="1" x14ac:dyDescent="0.2"/>
    <row r="239" s="2" customFormat="1" x14ac:dyDescent="0.2"/>
    <row r="240" s="2" customFormat="1" x14ac:dyDescent="0.2"/>
    <row r="241" s="2" customFormat="1" x14ac:dyDescent="0.2"/>
    <row r="242" s="2" customFormat="1" x14ac:dyDescent="0.2"/>
    <row r="243" s="2" customFormat="1" x14ac:dyDescent="0.2"/>
    <row r="244" s="2" customFormat="1" x14ac:dyDescent="0.2"/>
    <row r="245" s="2" customFormat="1" x14ac:dyDescent="0.2"/>
    <row r="246" s="2" customFormat="1" x14ac:dyDescent="0.2"/>
    <row r="247" s="2" customFormat="1" x14ac:dyDescent="0.2"/>
    <row r="248" s="2" customFormat="1" x14ac:dyDescent="0.2"/>
    <row r="249" s="2" customFormat="1" x14ac:dyDescent="0.2"/>
    <row r="250" s="2" customFormat="1" x14ac:dyDescent="0.2"/>
    <row r="251" s="2" customFormat="1" x14ac:dyDescent="0.2"/>
    <row r="252" s="2" customFormat="1" x14ac:dyDescent="0.2"/>
    <row r="253" s="2" customFormat="1" x14ac:dyDescent="0.2"/>
    <row r="254" s="2" customFormat="1" x14ac:dyDescent="0.2"/>
    <row r="255" s="2" customFormat="1" x14ac:dyDescent="0.2"/>
    <row r="256" s="2" customFormat="1" x14ac:dyDescent="0.2"/>
    <row r="257" s="2" customFormat="1" x14ac:dyDescent="0.2"/>
    <row r="258" s="2" customFormat="1" x14ac:dyDescent="0.2"/>
    <row r="259" s="2" customFormat="1" x14ac:dyDescent="0.2"/>
    <row r="260" s="2" customFormat="1" x14ac:dyDescent="0.2"/>
    <row r="261" s="2" customFormat="1" x14ac:dyDescent="0.2"/>
    <row r="262" s="2" customFormat="1" x14ac:dyDescent="0.2"/>
    <row r="263" s="2" customFormat="1" x14ac:dyDescent="0.2"/>
    <row r="264" s="2" customFormat="1" x14ac:dyDescent="0.2"/>
    <row r="265" s="2" customFormat="1" x14ac:dyDescent="0.2"/>
    <row r="266" s="2" customFormat="1" x14ac:dyDescent="0.2"/>
    <row r="267" s="2" customFormat="1" x14ac:dyDescent="0.2"/>
    <row r="268" s="2" customFormat="1" x14ac:dyDescent="0.2"/>
    <row r="269" s="2" customFormat="1" x14ac:dyDescent="0.2"/>
    <row r="270" s="2" customFormat="1" x14ac:dyDescent="0.2"/>
    <row r="271" s="2" customFormat="1" x14ac:dyDescent="0.2"/>
    <row r="272" s="2" customFormat="1" x14ac:dyDescent="0.2"/>
    <row r="273" s="2" customFormat="1" x14ac:dyDescent="0.2"/>
    <row r="274" s="2" customFormat="1" x14ac:dyDescent="0.2"/>
    <row r="275" s="2" customFormat="1" x14ac:dyDescent="0.2"/>
    <row r="276" s="2" customFormat="1" x14ac:dyDescent="0.2"/>
    <row r="277" s="2" customFormat="1" x14ac:dyDescent="0.2"/>
    <row r="278" s="2" customFormat="1" x14ac:dyDescent="0.2"/>
    <row r="279" s="2" customFormat="1" x14ac:dyDescent="0.2"/>
    <row r="280" s="2" customFormat="1" x14ac:dyDescent="0.2"/>
    <row r="281" s="2" customFormat="1" x14ac:dyDescent="0.2"/>
    <row r="282" s="2" customFormat="1" x14ac:dyDescent="0.2"/>
    <row r="283" s="2" customFormat="1" x14ac:dyDescent="0.2"/>
    <row r="284" s="2" customFormat="1" x14ac:dyDescent="0.2"/>
    <row r="285" s="2" customFormat="1" x14ac:dyDescent="0.2"/>
    <row r="286" s="2" customFormat="1" x14ac:dyDescent="0.2"/>
    <row r="287" s="2" customFormat="1" x14ac:dyDescent="0.2"/>
    <row r="288" s="2" customFormat="1" x14ac:dyDescent="0.2"/>
    <row r="289" s="2" customFormat="1" x14ac:dyDescent="0.2"/>
    <row r="290" s="2" customFormat="1" x14ac:dyDescent="0.2"/>
    <row r="291" s="2" customFormat="1" x14ac:dyDescent="0.2"/>
    <row r="292" s="2" customFormat="1" x14ac:dyDescent="0.2"/>
    <row r="293" s="2" customFormat="1" x14ac:dyDescent="0.2"/>
    <row r="294" s="2" customFormat="1" x14ac:dyDescent="0.2"/>
    <row r="295" s="2" customFormat="1" x14ac:dyDescent="0.2"/>
    <row r="296" s="2" customFormat="1" x14ac:dyDescent="0.2"/>
    <row r="297" s="2" customFormat="1" x14ac:dyDescent="0.2"/>
    <row r="298" s="2" customFormat="1" x14ac:dyDescent="0.2"/>
    <row r="299" s="2" customFormat="1" x14ac:dyDescent="0.2"/>
    <row r="300" s="2" customFormat="1" x14ac:dyDescent="0.2"/>
    <row r="301" s="2" customFormat="1" x14ac:dyDescent="0.2"/>
    <row r="302" s="2" customFormat="1" x14ac:dyDescent="0.2"/>
    <row r="303" s="2" customFormat="1" x14ac:dyDescent="0.2"/>
    <row r="304" s="2" customFormat="1" x14ac:dyDescent="0.2"/>
    <row r="305" s="2" customFormat="1" x14ac:dyDescent="0.2"/>
    <row r="306" s="2" customFormat="1" x14ac:dyDescent="0.2"/>
    <row r="307" s="2" customFormat="1" x14ac:dyDescent="0.2"/>
    <row r="308" s="2" customFormat="1" x14ac:dyDescent="0.2"/>
    <row r="309" s="2" customFormat="1" x14ac:dyDescent="0.2"/>
    <row r="310" s="2" customFormat="1" x14ac:dyDescent="0.2"/>
    <row r="311" s="2" customFormat="1" x14ac:dyDescent="0.2"/>
    <row r="312" s="2" customFormat="1" x14ac:dyDescent="0.2"/>
    <row r="313" s="2" customFormat="1" x14ac:dyDescent="0.2"/>
    <row r="314" s="2" customFormat="1" x14ac:dyDescent="0.2"/>
    <row r="315" s="2" customFormat="1" x14ac:dyDescent="0.2"/>
    <row r="316" s="2" customFormat="1" x14ac:dyDescent="0.2"/>
    <row r="317" s="2" customFormat="1" x14ac:dyDescent="0.2"/>
    <row r="318" s="2" customFormat="1" x14ac:dyDescent="0.2"/>
    <row r="319" s="2" customFormat="1" x14ac:dyDescent="0.2"/>
    <row r="320" s="2" customFormat="1" x14ac:dyDescent="0.2"/>
    <row r="321" s="2" customFormat="1" x14ac:dyDescent="0.2"/>
    <row r="322" s="2" customFormat="1" x14ac:dyDescent="0.2"/>
    <row r="323" s="2" customFormat="1" x14ac:dyDescent="0.2"/>
    <row r="324" s="2" customFormat="1" x14ac:dyDescent="0.2"/>
    <row r="325" s="2" customFormat="1" x14ac:dyDescent="0.2"/>
    <row r="326" s="2" customFormat="1" x14ac:dyDescent="0.2"/>
    <row r="327" s="2" customFormat="1" x14ac:dyDescent="0.2"/>
    <row r="328" s="2" customFormat="1" x14ac:dyDescent="0.2"/>
    <row r="329" s="2" customFormat="1" x14ac:dyDescent="0.2"/>
    <row r="330" s="2" customFormat="1" x14ac:dyDescent="0.2"/>
    <row r="331" s="2" customFormat="1" x14ac:dyDescent="0.2"/>
    <row r="332" s="2" customFormat="1" x14ac:dyDescent="0.2"/>
    <row r="333" s="2" customFormat="1" x14ac:dyDescent="0.2"/>
    <row r="334" s="2" customFormat="1" x14ac:dyDescent="0.2"/>
    <row r="335" s="2" customFormat="1" x14ac:dyDescent="0.2"/>
    <row r="336" s="2" customFormat="1" x14ac:dyDescent="0.2"/>
    <row r="337" s="2" customFormat="1" x14ac:dyDescent="0.2"/>
    <row r="338" s="2" customFormat="1" x14ac:dyDescent="0.2"/>
    <row r="339" s="2" customFormat="1" x14ac:dyDescent="0.2"/>
    <row r="340" s="2" customFormat="1" x14ac:dyDescent="0.2"/>
    <row r="341" s="2" customFormat="1" x14ac:dyDescent="0.2"/>
    <row r="342" s="2" customFormat="1" x14ac:dyDescent="0.2"/>
    <row r="343" s="2" customFormat="1" x14ac:dyDescent="0.2"/>
    <row r="344" s="2" customFormat="1" x14ac:dyDescent="0.2"/>
    <row r="345" s="2" customFormat="1" x14ac:dyDescent="0.2"/>
    <row r="346" s="2" customFormat="1" x14ac:dyDescent="0.2"/>
    <row r="347" s="2" customFormat="1" x14ac:dyDescent="0.2"/>
    <row r="348" s="2" customFormat="1" x14ac:dyDescent="0.2"/>
    <row r="349" s="2" customFormat="1" x14ac:dyDescent="0.2"/>
    <row r="350" s="2" customFormat="1" x14ac:dyDescent="0.2"/>
    <row r="351" s="2" customFormat="1" x14ac:dyDescent="0.2"/>
    <row r="352" s="2" customFormat="1" x14ac:dyDescent="0.2"/>
    <row r="353" s="2" customFormat="1" x14ac:dyDescent="0.2"/>
    <row r="354" s="2" customFormat="1" x14ac:dyDescent="0.2"/>
    <row r="355" s="2" customFormat="1" x14ac:dyDescent="0.2"/>
    <row r="356" s="2" customFormat="1" x14ac:dyDescent="0.2"/>
    <row r="357" s="2" customFormat="1" x14ac:dyDescent="0.2"/>
    <row r="358" s="2" customFormat="1" x14ac:dyDescent="0.2"/>
    <row r="359" s="2" customFormat="1" x14ac:dyDescent="0.2"/>
    <row r="360" s="2" customFormat="1" x14ac:dyDescent="0.2"/>
    <row r="361" s="2" customFormat="1" x14ac:dyDescent="0.2"/>
    <row r="362" s="2" customFormat="1" x14ac:dyDescent="0.2"/>
    <row r="363" s="2" customFormat="1" x14ac:dyDescent="0.2"/>
    <row r="364" s="2" customFormat="1" x14ac:dyDescent="0.2"/>
    <row r="365" s="2" customFormat="1" x14ac:dyDescent="0.2"/>
    <row r="366" s="2" customFormat="1" x14ac:dyDescent="0.2"/>
    <row r="367" s="2" customFormat="1" x14ac:dyDescent="0.2"/>
    <row r="368" s="2" customFormat="1" x14ac:dyDescent="0.2"/>
    <row r="369" s="2" customFormat="1" x14ac:dyDescent="0.2"/>
    <row r="370" s="2" customFormat="1" x14ac:dyDescent="0.2"/>
    <row r="371" s="2" customFormat="1" x14ac:dyDescent="0.2"/>
    <row r="372" s="2" customFormat="1" x14ac:dyDescent="0.2"/>
    <row r="373" s="2" customFormat="1" x14ac:dyDescent="0.2"/>
    <row r="374" s="2" customFormat="1" x14ac:dyDescent="0.2"/>
    <row r="375" s="2" customFormat="1" x14ac:dyDescent="0.2"/>
    <row r="376" s="2" customFormat="1" x14ac:dyDescent="0.2"/>
    <row r="377" s="2" customFormat="1" x14ac:dyDescent="0.2"/>
    <row r="378" s="2" customFormat="1" x14ac:dyDescent="0.2"/>
    <row r="379" s="2" customFormat="1" x14ac:dyDescent="0.2"/>
    <row r="380" s="2" customFormat="1" x14ac:dyDescent="0.2"/>
    <row r="381" s="2" customFormat="1" x14ac:dyDescent="0.2"/>
    <row r="382" s="2" customFormat="1" x14ac:dyDescent="0.2"/>
    <row r="383" s="2" customFormat="1" x14ac:dyDescent="0.2"/>
    <row r="384" s="2" customFormat="1" x14ac:dyDescent="0.2"/>
    <row r="385" s="2" customFormat="1" x14ac:dyDescent="0.2"/>
    <row r="386" s="2" customFormat="1" x14ac:dyDescent="0.2"/>
    <row r="387" s="2" customFormat="1" x14ac:dyDescent="0.2"/>
    <row r="388" s="2" customFormat="1" x14ac:dyDescent="0.2"/>
    <row r="389" s="2" customFormat="1" x14ac:dyDescent="0.2"/>
    <row r="390" s="2" customFormat="1" x14ac:dyDescent="0.2"/>
    <row r="391" s="2" customFormat="1" x14ac:dyDescent="0.2"/>
    <row r="392" s="2" customFormat="1" x14ac:dyDescent="0.2"/>
    <row r="393" s="2" customFormat="1" x14ac:dyDescent="0.2"/>
    <row r="394" s="2" customFormat="1" x14ac:dyDescent="0.2"/>
    <row r="395" s="2" customFormat="1" x14ac:dyDescent="0.2"/>
    <row r="396" s="2" customFormat="1" x14ac:dyDescent="0.2"/>
    <row r="397" s="2" customFormat="1" x14ac:dyDescent="0.2"/>
    <row r="398" s="2" customFormat="1" x14ac:dyDescent="0.2"/>
    <row r="399" s="2" customFormat="1" x14ac:dyDescent="0.2"/>
    <row r="400" s="2" customFormat="1" x14ac:dyDescent="0.2"/>
    <row r="401" s="2" customFormat="1" x14ac:dyDescent="0.2"/>
    <row r="402" s="2" customFormat="1" x14ac:dyDescent="0.2"/>
    <row r="403" s="2" customFormat="1" x14ac:dyDescent="0.2"/>
    <row r="404" s="2" customFormat="1" x14ac:dyDescent="0.2"/>
    <row r="405" s="2" customFormat="1" x14ac:dyDescent="0.2"/>
    <row r="406" s="2" customFormat="1" x14ac:dyDescent="0.2"/>
    <row r="407" s="2" customFormat="1" x14ac:dyDescent="0.2"/>
    <row r="408" s="2" customFormat="1" x14ac:dyDescent="0.2"/>
    <row r="409" s="2" customFormat="1" x14ac:dyDescent="0.2"/>
    <row r="410" s="2" customFormat="1" x14ac:dyDescent="0.2"/>
    <row r="411" s="2" customFormat="1" x14ac:dyDescent="0.2"/>
    <row r="412" s="2" customFormat="1" x14ac:dyDescent="0.2"/>
    <row r="413" s="2" customFormat="1" x14ac:dyDescent="0.2"/>
    <row r="414" s="2" customFormat="1" x14ac:dyDescent="0.2"/>
    <row r="415" s="2" customFormat="1" x14ac:dyDescent="0.2"/>
    <row r="416" s="2" customFormat="1" x14ac:dyDescent="0.2"/>
    <row r="417" s="2" customFormat="1" x14ac:dyDescent="0.2"/>
    <row r="418" s="2" customFormat="1" x14ac:dyDescent="0.2"/>
    <row r="419" s="2" customFormat="1" x14ac:dyDescent="0.2"/>
    <row r="420" s="2" customFormat="1" x14ac:dyDescent="0.2"/>
    <row r="421" s="2" customFormat="1" x14ac:dyDescent="0.2"/>
    <row r="422" s="2" customFormat="1" x14ac:dyDescent="0.2"/>
    <row r="423" s="2" customFormat="1" x14ac:dyDescent="0.2"/>
    <row r="424" s="2" customFormat="1" x14ac:dyDescent="0.2"/>
    <row r="425" s="2" customFormat="1" x14ac:dyDescent="0.2"/>
    <row r="426" s="2" customFormat="1" x14ac:dyDescent="0.2"/>
    <row r="427" s="2" customFormat="1" x14ac:dyDescent="0.2"/>
    <row r="428" s="2" customFormat="1" x14ac:dyDescent="0.2"/>
    <row r="429" s="2" customFormat="1" x14ac:dyDescent="0.2"/>
    <row r="430" s="2" customFormat="1" x14ac:dyDescent="0.2"/>
    <row r="431" s="2" customFormat="1" x14ac:dyDescent="0.2"/>
    <row r="432" s="2" customFormat="1" x14ac:dyDescent="0.2"/>
    <row r="433" s="2" customFormat="1" x14ac:dyDescent="0.2"/>
    <row r="434" s="2" customFormat="1" x14ac:dyDescent="0.2"/>
    <row r="435" s="2" customFormat="1" x14ac:dyDescent="0.2"/>
    <row r="436" s="2" customFormat="1" x14ac:dyDescent="0.2"/>
    <row r="437" s="2" customFormat="1" x14ac:dyDescent="0.2"/>
    <row r="438" s="2" customFormat="1" x14ac:dyDescent="0.2"/>
    <row r="439" s="2" customFormat="1" x14ac:dyDescent="0.2"/>
    <row r="440" s="2" customFormat="1" x14ac:dyDescent="0.2"/>
    <row r="441" s="2" customFormat="1" x14ac:dyDescent="0.2"/>
    <row r="442" s="2" customFormat="1" x14ac:dyDescent="0.2"/>
    <row r="443" s="2" customFormat="1" x14ac:dyDescent="0.2"/>
    <row r="444" s="2" customFormat="1" x14ac:dyDescent="0.2"/>
    <row r="445" s="2" customFormat="1" x14ac:dyDescent="0.2"/>
    <row r="446" s="2" customFormat="1" x14ac:dyDescent="0.2"/>
    <row r="447" s="2" customFormat="1" x14ac:dyDescent="0.2"/>
    <row r="448" s="2" customFormat="1" x14ac:dyDescent="0.2"/>
    <row r="449" s="2" customFormat="1" x14ac:dyDescent="0.2"/>
    <row r="450" s="2" customFormat="1" x14ac:dyDescent="0.2"/>
    <row r="451" s="2" customFormat="1" x14ac:dyDescent="0.2"/>
    <row r="452" s="2" customFormat="1" x14ac:dyDescent="0.2"/>
    <row r="453" s="2" customFormat="1" x14ac:dyDescent="0.2"/>
    <row r="454" s="2" customFormat="1" x14ac:dyDescent="0.2"/>
    <row r="455" s="2" customFormat="1" x14ac:dyDescent="0.2"/>
    <row r="456" s="2" customFormat="1" x14ac:dyDescent="0.2"/>
    <row r="457" s="2" customFormat="1" x14ac:dyDescent="0.2"/>
    <row r="458" s="2" customFormat="1" x14ac:dyDescent="0.2"/>
    <row r="459" s="2" customFormat="1" x14ac:dyDescent="0.2"/>
    <row r="460" s="2" customFormat="1" x14ac:dyDescent="0.2"/>
    <row r="461" s="2" customFormat="1" x14ac:dyDescent="0.2"/>
    <row r="462" s="2" customFormat="1" x14ac:dyDescent="0.2"/>
    <row r="463" s="2" customFormat="1" x14ac:dyDescent="0.2"/>
    <row r="464" s="2" customFormat="1" x14ac:dyDescent="0.2"/>
    <row r="465" s="2" customFormat="1" x14ac:dyDescent="0.2"/>
    <row r="466" s="2" customFormat="1" x14ac:dyDescent="0.2"/>
    <row r="467" s="2" customFormat="1" x14ac:dyDescent="0.2"/>
    <row r="468" s="2" customFormat="1" x14ac:dyDescent="0.2"/>
    <row r="469" s="2" customFormat="1" x14ac:dyDescent="0.2"/>
    <row r="470" s="2" customFormat="1" x14ac:dyDescent="0.2"/>
    <row r="471" s="2" customFormat="1" x14ac:dyDescent="0.2"/>
    <row r="472" s="2" customFormat="1" x14ac:dyDescent="0.2"/>
    <row r="473" s="2" customFormat="1" x14ac:dyDescent="0.2"/>
    <row r="474" s="2" customFormat="1" x14ac:dyDescent="0.2"/>
    <row r="475" s="2" customFormat="1" x14ac:dyDescent="0.2"/>
    <row r="476" s="2" customFormat="1" x14ac:dyDescent="0.2"/>
    <row r="477" s="2" customFormat="1" x14ac:dyDescent="0.2"/>
    <row r="478" s="2" customFormat="1" x14ac:dyDescent="0.2"/>
    <row r="479" s="2" customFormat="1" x14ac:dyDescent="0.2"/>
    <row r="480" s="2" customFormat="1" x14ac:dyDescent="0.2"/>
    <row r="481" s="2" customFormat="1" x14ac:dyDescent="0.2"/>
    <row r="482" s="2" customFormat="1" x14ac:dyDescent="0.2"/>
    <row r="483" s="2" customFormat="1" x14ac:dyDescent="0.2"/>
    <row r="484" s="2" customFormat="1" x14ac:dyDescent="0.2"/>
    <row r="485" s="2" customFormat="1" x14ac:dyDescent="0.2"/>
    <row r="486" s="2" customFormat="1" x14ac:dyDescent="0.2"/>
    <row r="487" s="2" customFormat="1" x14ac:dyDescent="0.2"/>
    <row r="488" s="2" customFormat="1" x14ac:dyDescent="0.2"/>
    <row r="489" s="2" customFormat="1" x14ac:dyDescent="0.2"/>
    <row r="490" s="2" customFormat="1" x14ac:dyDescent="0.2"/>
    <row r="491" s="2" customFormat="1" x14ac:dyDescent="0.2"/>
    <row r="492" s="2" customFormat="1" x14ac:dyDescent="0.2"/>
    <row r="493" s="2" customFormat="1" x14ac:dyDescent="0.2"/>
    <row r="494" s="2" customFormat="1" x14ac:dyDescent="0.2"/>
    <row r="495" s="2" customFormat="1" x14ac:dyDescent="0.2"/>
    <row r="496" s="2" customFormat="1" x14ac:dyDescent="0.2"/>
    <row r="497" s="2" customFormat="1" x14ac:dyDescent="0.2"/>
    <row r="498" s="2" customFormat="1" x14ac:dyDescent="0.2"/>
    <row r="499" s="2" customFormat="1" x14ac:dyDescent="0.2"/>
    <row r="500" s="2" customFormat="1" x14ac:dyDescent="0.2"/>
    <row r="501" s="2" customFormat="1" x14ac:dyDescent="0.2"/>
    <row r="502" s="2" customFormat="1" x14ac:dyDescent="0.2"/>
    <row r="503" s="2" customFormat="1" x14ac:dyDescent="0.2"/>
    <row r="504" s="2" customFormat="1" x14ac:dyDescent="0.2"/>
    <row r="505" s="2" customFormat="1" x14ac:dyDescent="0.2"/>
    <row r="506" s="2" customFormat="1" x14ac:dyDescent="0.2"/>
    <row r="507" s="2" customFormat="1" x14ac:dyDescent="0.2"/>
    <row r="508" s="2" customFormat="1" x14ac:dyDescent="0.2"/>
    <row r="509" s="2" customFormat="1" x14ac:dyDescent="0.2"/>
    <row r="510" s="2" customFormat="1" x14ac:dyDescent="0.2"/>
    <row r="511" s="2" customFormat="1" x14ac:dyDescent="0.2"/>
    <row r="512" s="2" customFormat="1" x14ac:dyDescent="0.2"/>
    <row r="513" s="2" customFormat="1" x14ac:dyDescent="0.2"/>
    <row r="514" s="2" customFormat="1" x14ac:dyDescent="0.2"/>
    <row r="515" s="2" customFormat="1" x14ac:dyDescent="0.2"/>
    <row r="516" s="2" customFormat="1" x14ac:dyDescent="0.2"/>
    <row r="517" s="2" customFormat="1" x14ac:dyDescent="0.2"/>
    <row r="518" s="2" customFormat="1" x14ac:dyDescent="0.2"/>
    <row r="519" s="2" customFormat="1" x14ac:dyDescent="0.2"/>
    <row r="520" s="2" customFormat="1" x14ac:dyDescent="0.2"/>
    <row r="521" s="2" customFormat="1" x14ac:dyDescent="0.2"/>
    <row r="522" s="2" customFormat="1" x14ac:dyDescent="0.2"/>
    <row r="523" s="2" customFormat="1" x14ac:dyDescent="0.2"/>
    <row r="524" s="2" customFormat="1" x14ac:dyDescent="0.2"/>
    <row r="525" s="2" customFormat="1" x14ac:dyDescent="0.2"/>
    <row r="526" s="2" customFormat="1" x14ac:dyDescent="0.2"/>
    <row r="527" s="2" customFormat="1" x14ac:dyDescent="0.2"/>
    <row r="528" s="2" customFormat="1" x14ac:dyDescent="0.2"/>
    <row r="529" s="2" customFormat="1" x14ac:dyDescent="0.2"/>
    <row r="530" s="2" customFormat="1" x14ac:dyDescent="0.2"/>
    <row r="531" s="2" customFormat="1" x14ac:dyDescent="0.2"/>
    <row r="532" s="2" customFormat="1" x14ac:dyDescent="0.2"/>
    <row r="533" s="2" customFormat="1" x14ac:dyDescent="0.2"/>
    <row r="534" s="2" customFormat="1" x14ac:dyDescent="0.2"/>
    <row r="535" s="2" customFormat="1" x14ac:dyDescent="0.2"/>
    <row r="536" s="2" customFormat="1" x14ac:dyDescent="0.2"/>
    <row r="537" s="2" customFormat="1" x14ac:dyDescent="0.2"/>
    <row r="538" s="2" customFormat="1" x14ac:dyDescent="0.2"/>
    <row r="539" s="2" customFormat="1" x14ac:dyDescent="0.2"/>
    <row r="540" s="2" customFormat="1" x14ac:dyDescent="0.2"/>
    <row r="541" s="2" customFormat="1" x14ac:dyDescent="0.2"/>
    <row r="542" s="2" customFormat="1" x14ac:dyDescent="0.2"/>
    <row r="543" s="2" customFormat="1" x14ac:dyDescent="0.2"/>
    <row r="544" s="2" customFormat="1" x14ac:dyDescent="0.2"/>
    <row r="545" s="2" customFormat="1" x14ac:dyDescent="0.2"/>
    <row r="546" s="2" customFormat="1" x14ac:dyDescent="0.2"/>
    <row r="547" s="2" customFormat="1" x14ac:dyDescent="0.2"/>
    <row r="548" s="2" customFormat="1" x14ac:dyDescent="0.2"/>
    <row r="549" s="2" customFormat="1" x14ac:dyDescent="0.2"/>
    <row r="550" s="2" customFormat="1" x14ac:dyDescent="0.2"/>
    <row r="551" s="2" customFormat="1" x14ac:dyDescent="0.2"/>
    <row r="552" s="2" customFormat="1" x14ac:dyDescent="0.2"/>
    <row r="553" s="2" customFormat="1" x14ac:dyDescent="0.2"/>
    <row r="554" s="2" customFormat="1" x14ac:dyDescent="0.2"/>
    <row r="555" s="2" customFormat="1" x14ac:dyDescent="0.2"/>
    <row r="556" s="2" customFormat="1" x14ac:dyDescent="0.2"/>
    <row r="557" s="2" customFormat="1" x14ac:dyDescent="0.2"/>
    <row r="558" s="2" customFormat="1" x14ac:dyDescent="0.2"/>
    <row r="559" s="2" customFormat="1" x14ac:dyDescent="0.2"/>
    <row r="560" s="2" customFormat="1" x14ac:dyDescent="0.2"/>
    <row r="561" s="2" customFormat="1" x14ac:dyDescent="0.2"/>
    <row r="562" s="2" customFormat="1" x14ac:dyDescent="0.2"/>
    <row r="563" s="2" customFormat="1" x14ac:dyDescent="0.2"/>
    <row r="564" s="2" customFormat="1" x14ac:dyDescent="0.2"/>
    <row r="565" s="2" customFormat="1" x14ac:dyDescent="0.2"/>
    <row r="566" s="2" customFormat="1" x14ac:dyDescent="0.2"/>
    <row r="567" s="2" customFormat="1" x14ac:dyDescent="0.2"/>
    <row r="568" s="2" customFormat="1" x14ac:dyDescent="0.2"/>
    <row r="569" s="2" customFormat="1" x14ac:dyDescent="0.2"/>
    <row r="570" s="2" customFormat="1" x14ac:dyDescent="0.2"/>
    <row r="571" s="2" customFormat="1" x14ac:dyDescent="0.2"/>
    <row r="572" s="2" customFormat="1" x14ac:dyDescent="0.2"/>
    <row r="573" s="2" customFormat="1" x14ac:dyDescent="0.2"/>
    <row r="574" s="2" customFormat="1" x14ac:dyDescent="0.2"/>
    <row r="575" s="2" customFormat="1" x14ac:dyDescent="0.2"/>
    <row r="576" s="2" customFormat="1" x14ac:dyDescent="0.2"/>
    <row r="577" s="2" customFormat="1" x14ac:dyDescent="0.2"/>
    <row r="578" s="2" customFormat="1" x14ac:dyDescent="0.2"/>
    <row r="579" s="2" customFormat="1" x14ac:dyDescent="0.2"/>
    <row r="580" s="2" customFormat="1" x14ac:dyDescent="0.2"/>
    <row r="581" s="2" customFormat="1" x14ac:dyDescent="0.2"/>
    <row r="582" s="2" customFormat="1" x14ac:dyDescent="0.2"/>
    <row r="583" s="2" customFormat="1" x14ac:dyDescent="0.2"/>
    <row r="584" s="2" customFormat="1" x14ac:dyDescent="0.2"/>
    <row r="585" s="2" customFormat="1" x14ac:dyDescent="0.2"/>
    <row r="586" s="2" customFormat="1" x14ac:dyDescent="0.2"/>
    <row r="587" s="2" customFormat="1" x14ac:dyDescent="0.2"/>
    <row r="588" s="2" customFormat="1" x14ac:dyDescent="0.2"/>
    <row r="589" s="2" customFormat="1" x14ac:dyDescent="0.2"/>
    <row r="590" s="2" customFormat="1" x14ac:dyDescent="0.2"/>
    <row r="591" s="2" customFormat="1" x14ac:dyDescent="0.2"/>
    <row r="592" s="2" customFormat="1" x14ac:dyDescent="0.2"/>
    <row r="593" s="2" customFormat="1" x14ac:dyDescent="0.2"/>
    <row r="594" s="2" customFormat="1" x14ac:dyDescent="0.2"/>
    <row r="595" s="2" customFormat="1" x14ac:dyDescent="0.2"/>
    <row r="596" s="2" customFormat="1" x14ac:dyDescent="0.2"/>
    <row r="597" s="2" customFormat="1" x14ac:dyDescent="0.2"/>
    <row r="598" s="2" customFormat="1" x14ac:dyDescent="0.2"/>
    <row r="599" s="2" customFormat="1" x14ac:dyDescent="0.2"/>
    <row r="600" s="2" customFormat="1" x14ac:dyDescent="0.2"/>
    <row r="601" s="2" customFormat="1" x14ac:dyDescent="0.2"/>
    <row r="602" s="2" customFormat="1" x14ac:dyDescent="0.2"/>
    <row r="603" s="2" customFormat="1" x14ac:dyDescent="0.2"/>
    <row r="604" s="2" customFormat="1" x14ac:dyDescent="0.2"/>
    <row r="605" s="2" customFormat="1" x14ac:dyDescent="0.2"/>
    <row r="606" s="2" customFormat="1" x14ac:dyDescent="0.2"/>
    <row r="607" s="2" customFormat="1" x14ac:dyDescent="0.2"/>
    <row r="608" s="2" customFormat="1" x14ac:dyDescent="0.2"/>
    <row r="609" s="2" customFormat="1" x14ac:dyDescent="0.2"/>
    <row r="610" s="2" customFormat="1" x14ac:dyDescent="0.2"/>
    <row r="611" s="2" customFormat="1" x14ac:dyDescent="0.2"/>
    <row r="612" s="2" customFormat="1" x14ac:dyDescent="0.2"/>
    <row r="613" s="2" customFormat="1" x14ac:dyDescent="0.2"/>
    <row r="614" s="2" customFormat="1" x14ac:dyDescent="0.2"/>
    <row r="615" s="2" customFormat="1" x14ac:dyDescent="0.2"/>
    <row r="616" s="2" customFormat="1" x14ac:dyDescent="0.2"/>
    <row r="617" s="2" customFormat="1" x14ac:dyDescent="0.2"/>
    <row r="618" s="2" customFormat="1" x14ac:dyDescent="0.2"/>
    <row r="619" s="2" customFormat="1" x14ac:dyDescent="0.2"/>
    <row r="620" s="2" customFormat="1" x14ac:dyDescent="0.2"/>
    <row r="621" s="2" customFormat="1" x14ac:dyDescent="0.2"/>
    <row r="622" s="2" customFormat="1" x14ac:dyDescent="0.2"/>
    <row r="623" s="2" customFormat="1" x14ac:dyDescent="0.2"/>
    <row r="624" s="2" customFormat="1" x14ac:dyDescent="0.2"/>
    <row r="625" s="2" customFormat="1" x14ac:dyDescent="0.2"/>
    <row r="626" s="2" customFormat="1" x14ac:dyDescent="0.2"/>
    <row r="627" s="2" customFormat="1" x14ac:dyDescent="0.2"/>
    <row r="628" s="2" customFormat="1" x14ac:dyDescent="0.2"/>
    <row r="629" s="2" customFormat="1" x14ac:dyDescent="0.2"/>
    <row r="630" s="2" customFormat="1" x14ac:dyDescent="0.2"/>
    <row r="631" s="2" customFormat="1" x14ac:dyDescent="0.2"/>
    <row r="632" s="2" customFormat="1" x14ac:dyDescent="0.2"/>
    <row r="633" s="2" customFormat="1" x14ac:dyDescent="0.2"/>
    <row r="634" s="2" customFormat="1" x14ac:dyDescent="0.2"/>
    <row r="635" s="2" customFormat="1" x14ac:dyDescent="0.2"/>
    <row r="636" s="2" customFormat="1" x14ac:dyDescent="0.2"/>
    <row r="637" s="2" customFormat="1" x14ac:dyDescent="0.2"/>
    <row r="638" s="2" customFormat="1" x14ac:dyDescent="0.2"/>
    <row r="639" s="2" customFormat="1" x14ac:dyDescent="0.2"/>
    <row r="640" s="2" customFormat="1" x14ac:dyDescent="0.2"/>
    <row r="641" s="2" customFormat="1" x14ac:dyDescent="0.2"/>
    <row r="642" s="2" customFormat="1" x14ac:dyDescent="0.2"/>
    <row r="643" s="2" customFormat="1" x14ac:dyDescent="0.2"/>
    <row r="644" s="2" customFormat="1" x14ac:dyDescent="0.2"/>
    <row r="645" s="2" customFormat="1" x14ac:dyDescent="0.2"/>
    <row r="646" s="2" customFormat="1" x14ac:dyDescent="0.2"/>
    <row r="647" s="2" customFormat="1" x14ac:dyDescent="0.2"/>
    <row r="648" s="2" customFormat="1" x14ac:dyDescent="0.2"/>
    <row r="649" s="2" customFormat="1" x14ac:dyDescent="0.2"/>
    <row r="650" s="2" customFormat="1" x14ac:dyDescent="0.2"/>
    <row r="651" s="2" customFormat="1" x14ac:dyDescent="0.2"/>
    <row r="652" s="2" customFormat="1" x14ac:dyDescent="0.2"/>
    <row r="653" s="2" customFormat="1" x14ac:dyDescent="0.2"/>
    <row r="654" s="2" customFormat="1" x14ac:dyDescent="0.2"/>
    <row r="655" s="2" customFormat="1" x14ac:dyDescent="0.2"/>
    <row r="656" s="2" customFormat="1" x14ac:dyDescent="0.2"/>
    <row r="657" s="2" customFormat="1" x14ac:dyDescent="0.2"/>
    <row r="658" s="2" customFormat="1" x14ac:dyDescent="0.2"/>
    <row r="659" s="2" customFormat="1" x14ac:dyDescent="0.2"/>
    <row r="660" s="2" customFormat="1" x14ac:dyDescent="0.2"/>
    <row r="661" s="2" customFormat="1" x14ac:dyDescent="0.2"/>
    <row r="662" s="2" customFormat="1" x14ac:dyDescent="0.2"/>
    <row r="663" s="2" customFormat="1" x14ac:dyDescent="0.2"/>
    <row r="664" s="2" customFormat="1" x14ac:dyDescent="0.2"/>
    <row r="665" s="2" customFormat="1" x14ac:dyDescent="0.2"/>
    <row r="666" s="2" customFormat="1" x14ac:dyDescent="0.2"/>
    <row r="667" s="2" customFormat="1" x14ac:dyDescent="0.2"/>
    <row r="668" s="2" customFormat="1" x14ac:dyDescent="0.2"/>
    <row r="669" s="2" customFormat="1" x14ac:dyDescent="0.2"/>
    <row r="670" s="2" customFormat="1" x14ac:dyDescent="0.2"/>
    <row r="671" s="2" customFormat="1" x14ac:dyDescent="0.2"/>
    <row r="672" s="2" customFormat="1" x14ac:dyDescent="0.2"/>
    <row r="673" s="2" customFormat="1" x14ac:dyDescent="0.2"/>
    <row r="674" s="2" customFormat="1" x14ac:dyDescent="0.2"/>
    <row r="675" s="2" customFormat="1" x14ac:dyDescent="0.2"/>
    <row r="676" s="2" customFormat="1" x14ac:dyDescent="0.2"/>
    <row r="677" s="2" customFormat="1" x14ac:dyDescent="0.2"/>
    <row r="678" s="2" customFormat="1" x14ac:dyDescent="0.2"/>
    <row r="679" s="2" customFormat="1" x14ac:dyDescent="0.2"/>
    <row r="680" s="2" customFormat="1" x14ac:dyDescent="0.2"/>
    <row r="681" s="2" customFormat="1" x14ac:dyDescent="0.2"/>
    <row r="682" s="2" customFormat="1" x14ac:dyDescent="0.2"/>
    <row r="683" s="2" customFormat="1" x14ac:dyDescent="0.2"/>
    <row r="684" s="2" customFormat="1" x14ac:dyDescent="0.2"/>
    <row r="685" s="2" customFormat="1" x14ac:dyDescent="0.2"/>
    <row r="686" s="2" customFormat="1" x14ac:dyDescent="0.2"/>
    <row r="687" s="2" customFormat="1" x14ac:dyDescent="0.2"/>
    <row r="688" s="2" customFormat="1" x14ac:dyDescent="0.2"/>
    <row r="689" s="2" customFormat="1" x14ac:dyDescent="0.2"/>
    <row r="690" s="2" customFormat="1" x14ac:dyDescent="0.2"/>
    <row r="691" s="2" customFormat="1" x14ac:dyDescent="0.2"/>
    <row r="692" s="2" customFormat="1" x14ac:dyDescent="0.2"/>
    <row r="693" s="2" customFormat="1" x14ac:dyDescent="0.2"/>
    <row r="694" s="2" customFormat="1" x14ac:dyDescent="0.2"/>
    <row r="695" s="2" customFormat="1" x14ac:dyDescent="0.2"/>
    <row r="696" s="2" customFormat="1" x14ac:dyDescent="0.2"/>
    <row r="697" s="2" customFormat="1" x14ac:dyDescent="0.2"/>
    <row r="698" s="2" customFormat="1" x14ac:dyDescent="0.2"/>
    <row r="699" s="2" customFormat="1" x14ac:dyDescent="0.2"/>
    <row r="700" s="2" customFormat="1" x14ac:dyDescent="0.2"/>
    <row r="701" s="2" customFormat="1" x14ac:dyDescent="0.2"/>
    <row r="702" s="2" customFormat="1" x14ac:dyDescent="0.2"/>
    <row r="703" s="2" customFormat="1" x14ac:dyDescent="0.2"/>
    <row r="704" s="2" customFormat="1" x14ac:dyDescent="0.2"/>
    <row r="705" s="2" customFormat="1" x14ac:dyDescent="0.2"/>
    <row r="706" s="2" customFormat="1" x14ac:dyDescent="0.2"/>
    <row r="707" s="2" customFormat="1" x14ac:dyDescent="0.2"/>
    <row r="708" s="2" customFormat="1" x14ac:dyDescent="0.2"/>
    <row r="709" s="2" customFormat="1" x14ac:dyDescent="0.2"/>
    <row r="710" s="2" customFormat="1" x14ac:dyDescent="0.2"/>
    <row r="711" s="2" customFormat="1" x14ac:dyDescent="0.2"/>
    <row r="712" s="2" customFormat="1" x14ac:dyDescent="0.2"/>
    <row r="713" s="2" customFormat="1" x14ac:dyDescent="0.2"/>
    <row r="714" s="2" customFormat="1" x14ac:dyDescent="0.2"/>
    <row r="715" s="2" customFormat="1" x14ac:dyDescent="0.2"/>
    <row r="716" s="2" customFormat="1" x14ac:dyDescent="0.2"/>
    <row r="717" s="2" customFormat="1" x14ac:dyDescent="0.2"/>
    <row r="718" s="2" customFormat="1" x14ac:dyDescent="0.2"/>
    <row r="719" s="2" customFormat="1" x14ac:dyDescent="0.2"/>
    <row r="720" s="2" customFormat="1" x14ac:dyDescent="0.2"/>
    <row r="721" s="2" customFormat="1" x14ac:dyDescent="0.2"/>
    <row r="722" s="2" customFormat="1" x14ac:dyDescent="0.2"/>
    <row r="723" s="2" customFormat="1" x14ac:dyDescent="0.2"/>
    <row r="724" s="2" customFormat="1" x14ac:dyDescent="0.2"/>
    <row r="725" s="2" customFormat="1" x14ac:dyDescent="0.2"/>
    <row r="726" s="2" customFormat="1" x14ac:dyDescent="0.2"/>
    <row r="727" s="2" customFormat="1" x14ac:dyDescent="0.2"/>
    <row r="728" s="2" customFormat="1" x14ac:dyDescent="0.2"/>
    <row r="729" s="2" customFormat="1" x14ac:dyDescent="0.2"/>
    <row r="730" s="2" customFormat="1" x14ac:dyDescent="0.2"/>
    <row r="731" s="2" customFormat="1" x14ac:dyDescent="0.2"/>
    <row r="732" s="2" customFormat="1" x14ac:dyDescent="0.2"/>
    <row r="733" s="2" customFormat="1" x14ac:dyDescent="0.2"/>
    <row r="734" s="2" customFormat="1" x14ac:dyDescent="0.2"/>
    <row r="735" s="2" customFormat="1" x14ac:dyDescent="0.2"/>
    <row r="736" s="2" customFormat="1" x14ac:dyDescent="0.2"/>
    <row r="737" s="2" customFormat="1" x14ac:dyDescent="0.2"/>
    <row r="738" s="2" customFormat="1" x14ac:dyDescent="0.2"/>
    <row r="739" s="2" customFormat="1" x14ac:dyDescent="0.2"/>
    <row r="740" s="2" customFormat="1" x14ac:dyDescent="0.2"/>
    <row r="741" s="2" customFormat="1" x14ac:dyDescent="0.2"/>
    <row r="742" s="2" customFormat="1" x14ac:dyDescent="0.2"/>
    <row r="743" s="2" customFormat="1" x14ac:dyDescent="0.2"/>
    <row r="744" s="2" customFormat="1" x14ac:dyDescent="0.2"/>
    <row r="745" s="2" customFormat="1" x14ac:dyDescent="0.2"/>
    <row r="746" s="2" customFormat="1" x14ac:dyDescent="0.2"/>
    <row r="747" s="2" customFormat="1" x14ac:dyDescent="0.2"/>
    <row r="748" s="2" customFormat="1" x14ac:dyDescent="0.2"/>
    <row r="749" s="2" customFormat="1" x14ac:dyDescent="0.2"/>
    <row r="750" s="2" customFormat="1" x14ac:dyDescent="0.2"/>
    <row r="751" s="2" customFormat="1" x14ac:dyDescent="0.2"/>
    <row r="752" s="2" customFormat="1" x14ac:dyDescent="0.2"/>
    <row r="753" s="2" customFormat="1" x14ac:dyDescent="0.2"/>
    <row r="754" s="2" customFormat="1" x14ac:dyDescent="0.2"/>
    <row r="755" s="2" customFormat="1" x14ac:dyDescent="0.2"/>
    <row r="756" s="2" customFormat="1" x14ac:dyDescent="0.2"/>
    <row r="757" s="2" customFormat="1" x14ac:dyDescent="0.2"/>
    <row r="758" s="2" customFormat="1" x14ac:dyDescent="0.2"/>
    <row r="759" s="2" customFormat="1" x14ac:dyDescent="0.2"/>
    <row r="760" s="2" customFormat="1" x14ac:dyDescent="0.2"/>
    <row r="761" s="2" customFormat="1" x14ac:dyDescent="0.2"/>
    <row r="762" s="2" customFormat="1" x14ac:dyDescent="0.2"/>
    <row r="763" s="2" customFormat="1" x14ac:dyDescent="0.2"/>
    <row r="764" s="2" customFormat="1" x14ac:dyDescent="0.2"/>
    <row r="765" s="2" customFormat="1" x14ac:dyDescent="0.2"/>
    <row r="766" s="2" customFormat="1" x14ac:dyDescent="0.2"/>
    <row r="767" s="2" customFormat="1" x14ac:dyDescent="0.2"/>
    <row r="768" s="2" customFormat="1" x14ac:dyDescent="0.2"/>
    <row r="769" s="2" customFormat="1" x14ac:dyDescent="0.2"/>
    <row r="770" s="2" customFormat="1" x14ac:dyDescent="0.2"/>
    <row r="771" s="2" customFormat="1" x14ac:dyDescent="0.2"/>
    <row r="772" s="2" customFormat="1" x14ac:dyDescent="0.2"/>
    <row r="773" s="2" customFormat="1" x14ac:dyDescent="0.2"/>
    <row r="774" s="2" customFormat="1" x14ac:dyDescent="0.2"/>
    <row r="775" s="2" customFormat="1" x14ac:dyDescent="0.2"/>
    <row r="776" s="2" customFormat="1" x14ac:dyDescent="0.2"/>
    <row r="777" s="2" customFormat="1" x14ac:dyDescent="0.2"/>
    <row r="778" s="2" customFormat="1" x14ac:dyDescent="0.2"/>
    <row r="779" s="2" customFormat="1" x14ac:dyDescent="0.2"/>
    <row r="780" s="2" customFormat="1" x14ac:dyDescent="0.2"/>
    <row r="781" s="2" customFormat="1" x14ac:dyDescent="0.2"/>
    <row r="782" s="2" customFormat="1" x14ac:dyDescent="0.2"/>
    <row r="783" s="2" customFormat="1" x14ac:dyDescent="0.2"/>
    <row r="784" s="2" customFormat="1" x14ac:dyDescent="0.2"/>
    <row r="785" s="2" customFormat="1" x14ac:dyDescent="0.2"/>
    <row r="786" s="2" customFormat="1" x14ac:dyDescent="0.2"/>
    <row r="787" s="2" customFormat="1" x14ac:dyDescent="0.2"/>
    <row r="788" s="2" customFormat="1" x14ac:dyDescent="0.2"/>
    <row r="789" s="2" customFormat="1" x14ac:dyDescent="0.2"/>
    <row r="790" s="2" customFormat="1" x14ac:dyDescent="0.2"/>
    <row r="791" s="2" customFormat="1" x14ac:dyDescent="0.2"/>
    <row r="792" s="2" customFormat="1" x14ac:dyDescent="0.2"/>
    <row r="793" s="2" customFormat="1" x14ac:dyDescent="0.2"/>
    <row r="794" s="2" customFormat="1" x14ac:dyDescent="0.2"/>
    <row r="795" s="2" customFormat="1" x14ac:dyDescent="0.2"/>
    <row r="796" s="2" customFormat="1" x14ac:dyDescent="0.2"/>
    <row r="797" s="2" customFormat="1" x14ac:dyDescent="0.2"/>
    <row r="798" s="2" customFormat="1" x14ac:dyDescent="0.2"/>
    <row r="799" s="2" customFormat="1" x14ac:dyDescent="0.2"/>
    <row r="800" s="2" customFormat="1" x14ac:dyDescent="0.2"/>
    <row r="801" s="2" customFormat="1" x14ac:dyDescent="0.2"/>
    <row r="802" s="2" customFormat="1" x14ac:dyDescent="0.2"/>
    <row r="803" s="2" customFormat="1" x14ac:dyDescent="0.2"/>
    <row r="804" s="2" customFormat="1" x14ac:dyDescent="0.2"/>
    <row r="805" s="2" customFormat="1" x14ac:dyDescent="0.2"/>
    <row r="806" s="2" customFormat="1" x14ac:dyDescent="0.2"/>
    <row r="807" s="2" customFormat="1" x14ac:dyDescent="0.2"/>
    <row r="808" s="2" customFormat="1" x14ac:dyDescent="0.2"/>
    <row r="809" s="2" customFormat="1" x14ac:dyDescent="0.2"/>
    <row r="810" s="2" customFormat="1" x14ac:dyDescent="0.2"/>
    <row r="811" s="2" customFormat="1" x14ac:dyDescent="0.2"/>
    <row r="812" s="2" customFormat="1" x14ac:dyDescent="0.2"/>
    <row r="813" s="2" customFormat="1" x14ac:dyDescent="0.2"/>
    <row r="814" s="2" customFormat="1" x14ac:dyDescent="0.2"/>
    <row r="815" s="2" customFormat="1" x14ac:dyDescent="0.2"/>
    <row r="816" s="2" customFormat="1" x14ac:dyDescent="0.2"/>
    <row r="817" s="2" customFormat="1" x14ac:dyDescent="0.2"/>
    <row r="818" s="2" customFormat="1" x14ac:dyDescent="0.2"/>
    <row r="819" s="2" customFormat="1" x14ac:dyDescent="0.2"/>
    <row r="820" s="2" customFormat="1" x14ac:dyDescent="0.2"/>
    <row r="821" s="2" customFormat="1" x14ac:dyDescent="0.2"/>
    <row r="822" s="2" customFormat="1" x14ac:dyDescent="0.2"/>
    <row r="823" s="2" customFormat="1" x14ac:dyDescent="0.2"/>
    <row r="824" s="2" customFormat="1" x14ac:dyDescent="0.2"/>
    <row r="825" s="2" customFormat="1" x14ac:dyDescent="0.2"/>
    <row r="826" s="2" customFormat="1" x14ac:dyDescent="0.2"/>
    <row r="827" s="2" customFormat="1" x14ac:dyDescent="0.2"/>
    <row r="828" s="2" customFormat="1" x14ac:dyDescent="0.2"/>
    <row r="829" s="2" customFormat="1" x14ac:dyDescent="0.2"/>
    <row r="830" s="2" customFormat="1" x14ac:dyDescent="0.2"/>
    <row r="831" s="2" customFormat="1" x14ac:dyDescent="0.2"/>
    <row r="832" s="2" customFormat="1" x14ac:dyDescent="0.2"/>
    <row r="833" s="2" customFormat="1" x14ac:dyDescent="0.2"/>
    <row r="834" s="2" customFormat="1" x14ac:dyDescent="0.2"/>
    <row r="835" s="2" customFormat="1" x14ac:dyDescent="0.2"/>
    <row r="836" s="2" customFormat="1" x14ac:dyDescent="0.2"/>
    <row r="837" s="2" customFormat="1" x14ac:dyDescent="0.2"/>
    <row r="838" s="2" customFormat="1" x14ac:dyDescent="0.2"/>
    <row r="839" s="2" customFormat="1" x14ac:dyDescent="0.2"/>
    <row r="840" s="2" customFormat="1" x14ac:dyDescent="0.2"/>
    <row r="841" s="2" customFormat="1" x14ac:dyDescent="0.2"/>
    <row r="842" s="2" customFormat="1" x14ac:dyDescent="0.2"/>
    <row r="843" s="2" customFormat="1" x14ac:dyDescent="0.2"/>
    <row r="844" s="2" customFormat="1" x14ac:dyDescent="0.2"/>
    <row r="845" s="2" customFormat="1" x14ac:dyDescent="0.2"/>
    <row r="846" s="2" customFormat="1" x14ac:dyDescent="0.2"/>
    <row r="847" s="2" customFormat="1" x14ac:dyDescent="0.2"/>
    <row r="848" s="2" customFormat="1" x14ac:dyDescent="0.2"/>
    <row r="849" s="2" customFormat="1" x14ac:dyDescent="0.2"/>
    <row r="850" s="2" customFormat="1" x14ac:dyDescent="0.2"/>
    <row r="851" s="2" customFormat="1" x14ac:dyDescent="0.2"/>
    <row r="852" s="2" customFormat="1" x14ac:dyDescent="0.2"/>
    <row r="853" s="2" customFormat="1" x14ac:dyDescent="0.2"/>
    <row r="854" s="2" customFormat="1" x14ac:dyDescent="0.2"/>
    <row r="855" s="2" customFormat="1" x14ac:dyDescent="0.2"/>
    <row r="856" s="2" customFormat="1" x14ac:dyDescent="0.2"/>
    <row r="857" s="2" customFormat="1" x14ac:dyDescent="0.2"/>
    <row r="858" s="2" customFormat="1" x14ac:dyDescent="0.2"/>
    <row r="859" s="2" customFormat="1" x14ac:dyDescent="0.2"/>
    <row r="860" s="2" customFormat="1" x14ac:dyDescent="0.2"/>
    <row r="861" s="2" customFormat="1" x14ac:dyDescent="0.2"/>
    <row r="862" s="2" customFormat="1" x14ac:dyDescent="0.2"/>
    <row r="863" s="2" customFormat="1" x14ac:dyDescent="0.2"/>
    <row r="864" s="2" customFormat="1" x14ac:dyDescent="0.2"/>
    <row r="865" s="2" customFormat="1" x14ac:dyDescent="0.2"/>
    <row r="866" s="2" customFormat="1" x14ac:dyDescent="0.2"/>
    <row r="867" s="2" customFormat="1" x14ac:dyDescent="0.2"/>
    <row r="868" s="2" customFormat="1" x14ac:dyDescent="0.2"/>
    <row r="869" s="2" customFormat="1" x14ac:dyDescent="0.2"/>
    <row r="870" s="2" customFormat="1" x14ac:dyDescent="0.2"/>
    <row r="871" s="2" customFormat="1" x14ac:dyDescent="0.2"/>
    <row r="872" s="2" customFormat="1" x14ac:dyDescent="0.2"/>
    <row r="873" s="2" customFormat="1" x14ac:dyDescent="0.2"/>
    <row r="874" s="2" customFormat="1" x14ac:dyDescent="0.2"/>
    <row r="875" s="2" customFormat="1" x14ac:dyDescent="0.2"/>
    <row r="876" s="2" customFormat="1" x14ac:dyDescent="0.2"/>
    <row r="877" s="2" customFormat="1" x14ac:dyDescent="0.2"/>
    <row r="878" s="2" customFormat="1" x14ac:dyDescent="0.2"/>
    <row r="879" s="2" customFormat="1" x14ac:dyDescent="0.2"/>
    <row r="880" s="2" customFormat="1" x14ac:dyDescent="0.2"/>
    <row r="881" s="2" customFormat="1" x14ac:dyDescent="0.2"/>
    <row r="882" s="2" customFormat="1" x14ac:dyDescent="0.2"/>
    <row r="883" s="2" customFormat="1" x14ac:dyDescent="0.2"/>
    <row r="884" s="2" customFormat="1" x14ac:dyDescent="0.2"/>
    <row r="885" s="2" customFormat="1" x14ac:dyDescent="0.2"/>
    <row r="886" s="2" customFormat="1" x14ac:dyDescent="0.2"/>
    <row r="887" s="2" customFormat="1" x14ac:dyDescent="0.2"/>
    <row r="888" s="2" customFormat="1" x14ac:dyDescent="0.2"/>
    <row r="889" s="2" customFormat="1" x14ac:dyDescent="0.2"/>
    <row r="890" s="2" customFormat="1" x14ac:dyDescent="0.2"/>
    <row r="891" s="2" customFormat="1" x14ac:dyDescent="0.2"/>
    <row r="892" s="2" customFormat="1" x14ac:dyDescent="0.2"/>
    <row r="893" s="2" customFormat="1" x14ac:dyDescent="0.2"/>
    <row r="894" s="2" customFormat="1" x14ac:dyDescent="0.2"/>
    <row r="895" s="2" customFormat="1" x14ac:dyDescent="0.2"/>
    <row r="896" s="2" customFormat="1" x14ac:dyDescent="0.2"/>
    <row r="897" s="2" customFormat="1" x14ac:dyDescent="0.2"/>
    <row r="898" s="2" customFormat="1" x14ac:dyDescent="0.2"/>
    <row r="899" s="2" customFormat="1" x14ac:dyDescent="0.2"/>
    <row r="900" s="2" customFormat="1" x14ac:dyDescent="0.2"/>
    <row r="901" s="2" customFormat="1" x14ac:dyDescent="0.2"/>
    <row r="902" s="2" customFormat="1" x14ac:dyDescent="0.2"/>
    <row r="903" s="2" customFormat="1" x14ac:dyDescent="0.2"/>
    <row r="904" s="2" customFormat="1" x14ac:dyDescent="0.2"/>
    <row r="905" s="2" customFormat="1" x14ac:dyDescent="0.2"/>
    <row r="906" s="2" customFormat="1" x14ac:dyDescent="0.2"/>
    <row r="907" s="2" customFormat="1" x14ac:dyDescent="0.2"/>
    <row r="908" s="2" customFormat="1" x14ac:dyDescent="0.2"/>
    <row r="909" s="2" customFormat="1" x14ac:dyDescent="0.2"/>
    <row r="910" s="2" customFormat="1" x14ac:dyDescent="0.2"/>
    <row r="911" s="2" customFormat="1" x14ac:dyDescent="0.2"/>
    <row r="912" s="2" customFormat="1" x14ac:dyDescent="0.2"/>
    <row r="913" s="2" customFormat="1" x14ac:dyDescent="0.2"/>
    <row r="914" s="2" customFormat="1" x14ac:dyDescent="0.2"/>
    <row r="915" s="2" customFormat="1" x14ac:dyDescent="0.2"/>
    <row r="916" s="2" customFormat="1" x14ac:dyDescent="0.2"/>
    <row r="917" s="2" customFormat="1" x14ac:dyDescent="0.2"/>
    <row r="918" s="2" customFormat="1" x14ac:dyDescent="0.2"/>
    <row r="919" s="2" customFormat="1" x14ac:dyDescent="0.2"/>
    <row r="920" s="2" customFormat="1" x14ac:dyDescent="0.2"/>
    <row r="921" s="2" customFormat="1" x14ac:dyDescent="0.2"/>
    <row r="922" s="2" customFormat="1" x14ac:dyDescent="0.2"/>
    <row r="923" s="2" customFormat="1" x14ac:dyDescent="0.2"/>
    <row r="924" s="2" customFormat="1" x14ac:dyDescent="0.2"/>
    <row r="925" s="2" customFormat="1" x14ac:dyDescent="0.2"/>
    <row r="926" s="2" customFormat="1" x14ac:dyDescent="0.2"/>
    <row r="927" s="2" customFormat="1" x14ac:dyDescent="0.2"/>
    <row r="928" s="2" customFormat="1" x14ac:dyDescent="0.2"/>
    <row r="929" s="2" customFormat="1" x14ac:dyDescent="0.2"/>
    <row r="930" s="2" customFormat="1" x14ac:dyDescent="0.2"/>
    <row r="931" s="2" customFormat="1" x14ac:dyDescent="0.2"/>
    <row r="932" s="2" customFormat="1" x14ac:dyDescent="0.2"/>
    <row r="933" s="2" customFormat="1" x14ac:dyDescent="0.2"/>
    <row r="934" s="2" customFormat="1" x14ac:dyDescent="0.2"/>
    <row r="935" s="2" customFormat="1" x14ac:dyDescent="0.2"/>
    <row r="936" s="2" customFormat="1" x14ac:dyDescent="0.2"/>
    <row r="937" s="2" customFormat="1" x14ac:dyDescent="0.2"/>
    <row r="938" s="2" customFormat="1" x14ac:dyDescent="0.2"/>
    <row r="939" s="2" customFormat="1" x14ac:dyDescent="0.2"/>
    <row r="940" s="2" customFormat="1" x14ac:dyDescent="0.2"/>
    <row r="941" s="2" customFormat="1" x14ac:dyDescent="0.2"/>
    <row r="942" s="2" customFormat="1" x14ac:dyDescent="0.2"/>
    <row r="943" s="2" customFormat="1" x14ac:dyDescent="0.2"/>
    <row r="944" s="2" customFormat="1" x14ac:dyDescent="0.2"/>
    <row r="945" s="2" customFormat="1" x14ac:dyDescent="0.2"/>
    <row r="946" s="2" customFormat="1" x14ac:dyDescent="0.2"/>
    <row r="947" s="2" customFormat="1" x14ac:dyDescent="0.2"/>
    <row r="948" s="2" customFormat="1" x14ac:dyDescent="0.2"/>
    <row r="949" s="2" customFormat="1" x14ac:dyDescent="0.2"/>
    <row r="950" s="2" customFormat="1" x14ac:dyDescent="0.2"/>
    <row r="951" s="2" customFormat="1" x14ac:dyDescent="0.2"/>
    <row r="952" s="2" customFormat="1" x14ac:dyDescent="0.2"/>
    <row r="953" s="2" customFormat="1" x14ac:dyDescent="0.2"/>
    <row r="954" s="2" customFormat="1" x14ac:dyDescent="0.2"/>
    <row r="955" s="2" customFormat="1" x14ac:dyDescent="0.2"/>
    <row r="956" s="2" customFormat="1" x14ac:dyDescent="0.2"/>
    <row r="957" s="2" customFormat="1" x14ac:dyDescent="0.2"/>
    <row r="958" s="2" customFormat="1" x14ac:dyDescent="0.2"/>
    <row r="959" s="2" customFormat="1" x14ac:dyDescent="0.2"/>
    <row r="960" s="2" customFormat="1" x14ac:dyDescent="0.2"/>
    <row r="961" s="2" customFormat="1" x14ac:dyDescent="0.2"/>
    <row r="962" s="2" customFormat="1" x14ac:dyDescent="0.2"/>
    <row r="963" s="2" customFormat="1" x14ac:dyDescent="0.2"/>
    <row r="964" s="2" customFormat="1" x14ac:dyDescent="0.2"/>
    <row r="965" s="2" customFormat="1" x14ac:dyDescent="0.2"/>
    <row r="966" s="2" customFormat="1" x14ac:dyDescent="0.2"/>
    <row r="967" s="2" customFormat="1" x14ac:dyDescent="0.2"/>
    <row r="968" s="2" customFormat="1" x14ac:dyDescent="0.2"/>
    <row r="969" s="2" customFormat="1" x14ac:dyDescent="0.2"/>
    <row r="970" s="2" customFormat="1" x14ac:dyDescent="0.2"/>
    <row r="971" s="2" customFormat="1" x14ac:dyDescent="0.2"/>
    <row r="972" s="2" customFormat="1" x14ac:dyDescent="0.2"/>
    <row r="973" s="2" customFormat="1" x14ac:dyDescent="0.2"/>
    <row r="974" s="2" customFormat="1" x14ac:dyDescent="0.2"/>
    <row r="975" s="2" customFormat="1" x14ac:dyDescent="0.2"/>
    <row r="976" s="2" customFormat="1" x14ac:dyDescent="0.2"/>
    <row r="977" s="2" customFormat="1" x14ac:dyDescent="0.2"/>
    <row r="978" s="2" customFormat="1" x14ac:dyDescent="0.2"/>
    <row r="979" s="2" customFormat="1" x14ac:dyDescent="0.2"/>
    <row r="980" s="2" customFormat="1" x14ac:dyDescent="0.2"/>
    <row r="981" s="2" customFormat="1" x14ac:dyDescent="0.2"/>
    <row r="982" s="2" customFormat="1" x14ac:dyDescent="0.2"/>
    <row r="983" s="2" customFormat="1" x14ac:dyDescent="0.2"/>
    <row r="984" s="2" customFormat="1" x14ac:dyDescent="0.2"/>
    <row r="985" s="2" customFormat="1" x14ac:dyDescent="0.2"/>
    <row r="986" s="2" customFormat="1" x14ac:dyDescent="0.2"/>
    <row r="987" s="2" customFormat="1" x14ac:dyDescent="0.2"/>
    <row r="988" s="2" customFormat="1" x14ac:dyDescent="0.2"/>
    <row r="989" s="2" customFormat="1" x14ac:dyDescent="0.2"/>
    <row r="990" s="2" customFormat="1" x14ac:dyDescent="0.2"/>
    <row r="991" s="2" customFormat="1" x14ac:dyDescent="0.2"/>
    <row r="992" s="2" customFormat="1" x14ac:dyDescent="0.2"/>
    <row r="993" s="2" customFormat="1" x14ac:dyDescent="0.2"/>
    <row r="994" s="2" customFormat="1" x14ac:dyDescent="0.2"/>
    <row r="995" s="2" customFormat="1" x14ac:dyDescent="0.2"/>
    <row r="996" s="2" customFormat="1" x14ac:dyDescent="0.2"/>
    <row r="997" s="2" customFormat="1" x14ac:dyDescent="0.2"/>
    <row r="998" s="2" customFormat="1" x14ac:dyDescent="0.2"/>
    <row r="999" s="2" customFormat="1" x14ac:dyDescent="0.2"/>
    <row r="1000" s="2" customFormat="1" x14ac:dyDescent="0.2"/>
    <row r="1001" s="2" customFormat="1" x14ac:dyDescent="0.2"/>
    <row r="1002" s="2" customFormat="1" x14ac:dyDescent="0.2"/>
    <row r="1003" s="2" customFormat="1" x14ac:dyDescent="0.2"/>
    <row r="1004" s="2" customFormat="1" x14ac:dyDescent="0.2"/>
    <row r="1005" s="2" customFormat="1" x14ac:dyDescent="0.2"/>
    <row r="1006" s="2" customFormat="1" x14ac:dyDescent="0.2"/>
    <row r="1007" s="2" customFormat="1" x14ac:dyDescent="0.2"/>
    <row r="1008" s="2" customFormat="1" x14ac:dyDescent="0.2"/>
    <row r="1009" s="2" customFormat="1" x14ac:dyDescent="0.2"/>
    <row r="1010" s="2" customFormat="1" x14ac:dyDescent="0.2"/>
    <row r="1011" s="2" customFormat="1" x14ac:dyDescent="0.2"/>
    <row r="1012" s="2" customFormat="1" x14ac:dyDescent="0.2"/>
    <row r="1013" s="2" customFormat="1" x14ac:dyDescent="0.2"/>
    <row r="1014" s="2" customFormat="1" x14ac:dyDescent="0.2"/>
    <row r="1015" s="2" customFormat="1" x14ac:dyDescent="0.2"/>
    <row r="1016" s="2" customFormat="1" x14ac:dyDescent="0.2"/>
    <row r="1017" s="2" customFormat="1" x14ac:dyDescent="0.2"/>
    <row r="1018" s="2" customFormat="1" x14ac:dyDescent="0.2"/>
    <row r="1019" s="2" customFormat="1" x14ac:dyDescent="0.2"/>
    <row r="1020" s="2" customFormat="1" x14ac:dyDescent="0.2"/>
    <row r="1021" s="2" customFormat="1" x14ac:dyDescent="0.2"/>
    <row r="1022" s="2" customFormat="1" x14ac:dyDescent="0.2"/>
    <row r="1023" s="2" customFormat="1" x14ac:dyDescent="0.2"/>
    <row r="1024" s="2" customFormat="1" x14ac:dyDescent="0.2"/>
    <row r="1025" s="2" customFormat="1" x14ac:dyDescent="0.2"/>
    <row r="1026" s="2" customFormat="1" x14ac:dyDescent="0.2"/>
    <row r="1027" s="2" customFormat="1" x14ac:dyDescent="0.2"/>
    <row r="1028" s="2" customFormat="1" x14ac:dyDescent="0.2"/>
    <row r="1029" s="2" customFormat="1" x14ac:dyDescent="0.2"/>
    <row r="1030" s="2" customFormat="1" x14ac:dyDescent="0.2"/>
    <row r="1031" s="2" customFormat="1" x14ac:dyDescent="0.2"/>
    <row r="1032" s="2" customFormat="1" x14ac:dyDescent="0.2"/>
    <row r="1033" s="2" customFormat="1" x14ac:dyDescent="0.2"/>
    <row r="1034" s="2" customFormat="1" x14ac:dyDescent="0.2"/>
    <row r="1035" s="2" customFormat="1" x14ac:dyDescent="0.2"/>
    <row r="1036" s="2" customFormat="1" x14ac:dyDescent="0.2"/>
    <row r="1037" s="2" customFormat="1" x14ac:dyDescent="0.2"/>
    <row r="1038" s="2" customFormat="1" x14ac:dyDescent="0.2"/>
    <row r="1039" s="2" customFormat="1" x14ac:dyDescent="0.2"/>
    <row r="1040" s="2" customFormat="1" x14ac:dyDescent="0.2"/>
    <row r="1041" s="2" customFormat="1" x14ac:dyDescent="0.2"/>
    <row r="1042" s="2" customFormat="1" x14ac:dyDescent="0.2"/>
    <row r="1043" s="2" customFormat="1" x14ac:dyDescent="0.2"/>
    <row r="1044" s="2" customFormat="1" x14ac:dyDescent="0.2"/>
    <row r="1045" s="2" customFormat="1" x14ac:dyDescent="0.2"/>
    <row r="1046" s="2" customFormat="1" x14ac:dyDescent="0.2"/>
    <row r="1047" s="2" customFormat="1" x14ac:dyDescent="0.2"/>
    <row r="1048" s="2" customFormat="1" x14ac:dyDescent="0.2"/>
    <row r="1049" s="2" customFormat="1" x14ac:dyDescent="0.2"/>
    <row r="1050" s="2" customFormat="1" x14ac:dyDescent="0.2"/>
    <row r="1051" s="2" customFormat="1" x14ac:dyDescent="0.2"/>
    <row r="1052" s="2" customFormat="1" x14ac:dyDescent="0.2"/>
    <row r="1053" s="2" customFormat="1" x14ac:dyDescent="0.2"/>
    <row r="1054" s="2" customFormat="1" x14ac:dyDescent="0.2"/>
    <row r="1055" s="2" customFormat="1" x14ac:dyDescent="0.2"/>
    <row r="1056" s="2" customFormat="1" x14ac:dyDescent="0.2"/>
    <row r="1057" s="2" customFormat="1" x14ac:dyDescent="0.2"/>
    <row r="1058" s="2" customFormat="1" x14ac:dyDescent="0.2"/>
    <row r="1059" s="2" customFormat="1" x14ac:dyDescent="0.2"/>
    <row r="1060" s="2" customFormat="1" x14ac:dyDescent="0.2"/>
    <row r="1061" s="2" customFormat="1" x14ac:dyDescent="0.2"/>
    <row r="1062" s="2" customFormat="1" x14ac:dyDescent="0.2"/>
    <row r="1063" s="2" customFormat="1" x14ac:dyDescent="0.2"/>
    <row r="1064" s="2" customFormat="1" x14ac:dyDescent="0.2"/>
    <row r="1065" s="2" customFormat="1" x14ac:dyDescent="0.2"/>
    <row r="1066" s="2" customFormat="1" x14ac:dyDescent="0.2"/>
    <row r="1067" s="2" customFormat="1" x14ac:dyDescent="0.2"/>
    <row r="1068" s="2" customFormat="1" x14ac:dyDescent="0.2"/>
    <row r="1069" s="2" customFormat="1" x14ac:dyDescent="0.2"/>
    <row r="1070" s="2" customFormat="1" x14ac:dyDescent="0.2"/>
    <row r="1071" s="2" customFormat="1" x14ac:dyDescent="0.2"/>
    <row r="1072" s="2" customFormat="1" x14ac:dyDescent="0.2"/>
    <row r="1073" s="2" customFormat="1" x14ac:dyDescent="0.2"/>
    <row r="1074" s="2" customFormat="1" x14ac:dyDescent="0.2"/>
    <row r="1075" s="2" customFormat="1" x14ac:dyDescent="0.2"/>
    <row r="1076" s="2" customFormat="1" x14ac:dyDescent="0.2"/>
    <row r="1077" s="2" customFormat="1" x14ac:dyDescent="0.2"/>
    <row r="1078" s="2" customFormat="1" x14ac:dyDescent="0.2"/>
    <row r="1079" s="2" customFormat="1" x14ac:dyDescent="0.2"/>
    <row r="1080" s="2" customFormat="1" x14ac:dyDescent="0.2"/>
    <row r="1081" s="2" customFormat="1" x14ac:dyDescent="0.2"/>
    <row r="1082" s="2" customFormat="1" x14ac:dyDescent="0.2"/>
    <row r="1083" s="2" customFormat="1" x14ac:dyDescent="0.2"/>
    <row r="1084" s="2" customFormat="1" x14ac:dyDescent="0.2"/>
    <row r="1085" s="2" customFormat="1" x14ac:dyDescent="0.2"/>
    <row r="1086" s="2" customFormat="1" x14ac:dyDescent="0.2"/>
    <row r="1087" s="2" customFormat="1" x14ac:dyDescent="0.2"/>
    <row r="1088" s="2" customFormat="1" x14ac:dyDescent="0.2"/>
    <row r="1089" s="2" customFormat="1" x14ac:dyDescent="0.2"/>
    <row r="1090" s="2" customFormat="1" x14ac:dyDescent="0.2"/>
    <row r="1091" s="2" customFormat="1" x14ac:dyDescent="0.2"/>
    <row r="1092" s="2" customFormat="1" x14ac:dyDescent="0.2"/>
    <row r="1093" s="2" customFormat="1" x14ac:dyDescent="0.2"/>
    <row r="1094" s="2" customFormat="1" x14ac:dyDescent="0.2"/>
    <row r="1095" s="2" customFormat="1" x14ac:dyDescent="0.2"/>
    <row r="1096" s="2" customFormat="1" x14ac:dyDescent="0.2"/>
    <row r="1097" s="2" customFormat="1" x14ac:dyDescent="0.2"/>
    <row r="1098" s="2" customFormat="1" x14ac:dyDescent="0.2"/>
    <row r="1099" s="2" customFormat="1" x14ac:dyDescent="0.2"/>
    <row r="1100" s="2" customFormat="1" x14ac:dyDescent="0.2"/>
    <row r="1101" s="2" customFormat="1" x14ac:dyDescent="0.2"/>
    <row r="1102" s="2" customFormat="1" x14ac:dyDescent="0.2"/>
    <row r="1103" s="2" customFormat="1" x14ac:dyDescent="0.2"/>
    <row r="1104" s="2" customFormat="1" x14ac:dyDescent="0.2"/>
    <row r="1105" s="2" customFormat="1" x14ac:dyDescent="0.2"/>
    <row r="1106" s="2" customFormat="1" x14ac:dyDescent="0.2"/>
    <row r="1107" s="2" customFormat="1" x14ac:dyDescent="0.2"/>
    <row r="1108" s="2" customFormat="1" x14ac:dyDescent="0.2"/>
    <row r="1109" s="2" customFormat="1" x14ac:dyDescent="0.2"/>
    <row r="1110" s="2" customFormat="1" x14ac:dyDescent="0.2"/>
    <row r="1111" s="2" customFormat="1" x14ac:dyDescent="0.2"/>
    <row r="1112" s="2" customFormat="1" x14ac:dyDescent="0.2"/>
    <row r="1113" s="2" customFormat="1" x14ac:dyDescent="0.2"/>
    <row r="1114" s="2" customFormat="1" x14ac:dyDescent="0.2"/>
    <row r="1115" s="2" customFormat="1" x14ac:dyDescent="0.2"/>
    <row r="1116" s="2" customFormat="1" x14ac:dyDescent="0.2"/>
    <row r="1117" s="2" customFormat="1" x14ac:dyDescent="0.2"/>
    <row r="1118" s="2" customFormat="1" x14ac:dyDescent="0.2"/>
    <row r="1119" s="2" customFormat="1" x14ac:dyDescent="0.2"/>
    <row r="1120" s="2" customFormat="1" x14ac:dyDescent="0.2"/>
    <row r="1121" s="2" customFormat="1" x14ac:dyDescent="0.2"/>
    <row r="1122" s="2" customFormat="1" x14ac:dyDescent="0.2"/>
    <row r="1123" s="2" customFormat="1" x14ac:dyDescent="0.2"/>
    <row r="1124" s="2" customFormat="1" x14ac:dyDescent="0.2"/>
    <row r="1125" s="2" customFormat="1" x14ac:dyDescent="0.2"/>
    <row r="1126" s="2" customFormat="1" x14ac:dyDescent="0.2"/>
    <row r="1127" s="2" customFormat="1" x14ac:dyDescent="0.2"/>
    <row r="1128" s="2" customFormat="1" x14ac:dyDescent="0.2"/>
    <row r="1129" s="2" customFormat="1" x14ac:dyDescent="0.2"/>
    <row r="1130" s="2" customFormat="1" x14ac:dyDescent="0.2"/>
    <row r="1131" s="2" customFormat="1" x14ac:dyDescent="0.2"/>
    <row r="1132" s="2" customFormat="1" x14ac:dyDescent="0.2"/>
    <row r="1133" s="2" customFormat="1" x14ac:dyDescent="0.2"/>
    <row r="1134" s="2" customFormat="1" x14ac:dyDescent="0.2"/>
    <row r="1135" s="2" customFormat="1" x14ac:dyDescent="0.2"/>
    <row r="1136" s="2" customFormat="1" x14ac:dyDescent="0.2"/>
    <row r="1137" s="2" customFormat="1" x14ac:dyDescent="0.2"/>
    <row r="1138" s="2" customFormat="1" x14ac:dyDescent="0.2"/>
    <row r="1139" s="2" customFormat="1" x14ac:dyDescent="0.2"/>
    <row r="1140" s="2" customFormat="1" x14ac:dyDescent="0.2"/>
    <row r="1141" s="2" customFormat="1" x14ac:dyDescent="0.2"/>
    <row r="1142" s="2" customFormat="1" x14ac:dyDescent="0.2"/>
    <row r="1143" s="2" customFormat="1" x14ac:dyDescent="0.2"/>
    <row r="1144" s="2" customFormat="1" x14ac:dyDescent="0.2"/>
    <row r="1145" s="2" customFormat="1" x14ac:dyDescent="0.2"/>
    <row r="1146" s="2" customFormat="1" x14ac:dyDescent="0.2"/>
    <row r="1147" s="2" customFormat="1" x14ac:dyDescent="0.2"/>
    <row r="1148" s="2" customFormat="1" x14ac:dyDescent="0.2"/>
    <row r="1149" s="2" customFormat="1" x14ac:dyDescent="0.2"/>
    <row r="1150" s="2" customFormat="1" x14ac:dyDescent="0.2"/>
    <row r="1151" s="2" customFormat="1" x14ac:dyDescent="0.2"/>
    <row r="1152" s="2" customFormat="1" x14ac:dyDescent="0.2"/>
    <row r="1153" s="2" customFormat="1" x14ac:dyDescent="0.2"/>
    <row r="1154" s="2" customFormat="1" x14ac:dyDescent="0.2"/>
    <row r="1155" s="2" customFormat="1" x14ac:dyDescent="0.2"/>
    <row r="1156" s="2" customFormat="1" x14ac:dyDescent="0.2"/>
    <row r="1157" s="2" customFormat="1" x14ac:dyDescent="0.2"/>
    <row r="1158" s="2" customFormat="1" x14ac:dyDescent="0.2"/>
    <row r="1159" s="2" customFormat="1" x14ac:dyDescent="0.2"/>
    <row r="1160" s="2" customFormat="1" x14ac:dyDescent="0.2"/>
    <row r="1161" s="2" customFormat="1" x14ac:dyDescent="0.2"/>
    <row r="1162" s="2" customFormat="1" x14ac:dyDescent="0.2"/>
    <row r="1163" s="2" customFormat="1" x14ac:dyDescent="0.2"/>
  </sheetData>
  <sheetProtection password="CC0D"/>
  <mergeCells count="5">
    <mergeCell ref="B4:E4"/>
    <mergeCell ref="B5:E5"/>
    <mergeCell ref="I4:J4"/>
    <mergeCell ref="I5:J5"/>
    <mergeCell ref="F2:J2"/>
  </mergeCells>
  <hyperlinks>
    <hyperlink ref="F2" r:id="rId1" display="Quelle: www.energiemanagement.stadt-frankfurt.de" xr:uid="{00000000-0004-0000-0100-000000000000}"/>
    <hyperlink ref="F2:J2" r:id="rId2" display="Quelle: energiemanagement.stadt-frankfurt.de" xr:uid="{00000000-0004-0000-0100-000001000000}"/>
  </hyperlinks>
  <pageMargins left="0.39370078740157483" right="0.27559055118110237" top="0.23622047244094491" bottom="0.27559055118110237" header="0.27559055118110237" footer="0.51181102362204722"/>
  <pageSetup paperSize="9" orientation="portrait" r:id="rId3"/>
  <headerFooter alignWithMargins="0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Tabelle4">
    <pageSetUpPr fitToPage="1"/>
  </sheetPr>
  <dimension ref="A1:BT1187"/>
  <sheetViews>
    <sheetView workbookViewId="0">
      <selection activeCell="O78" sqref="O78"/>
    </sheetView>
  </sheetViews>
  <sheetFormatPr baseColWidth="10" defaultColWidth="11.42578125" defaultRowHeight="12.75" x14ac:dyDescent="0.2"/>
  <cols>
    <col min="1" max="1" width="6" style="6" customWidth="1"/>
    <col min="2" max="2" width="8.42578125" style="6" customWidth="1"/>
    <col min="3" max="3" width="5.85546875" style="6" customWidth="1"/>
    <col min="4" max="12" width="8.7109375" style="6" customWidth="1"/>
    <col min="13" max="19" width="9.7109375" style="2" customWidth="1"/>
    <col min="20" max="72" width="11.42578125" style="2"/>
    <col min="73" max="16384" width="11.42578125" style="6"/>
  </cols>
  <sheetData>
    <row r="1" spans="1:72" ht="22.5" customHeight="1" x14ac:dyDescent="0.25">
      <c r="A1" s="1" t="s">
        <v>267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</row>
    <row r="2" spans="1:72" s="12" customFormat="1" x14ac:dyDescent="0.2">
      <c r="A2" s="5"/>
      <c r="B2" s="5"/>
      <c r="C2" s="5"/>
      <c r="D2" s="13"/>
      <c r="E2" s="13"/>
      <c r="F2" s="13"/>
      <c r="G2" s="13"/>
      <c r="H2" s="294" t="s">
        <v>266</v>
      </c>
      <c r="I2" s="294"/>
      <c r="J2" s="294"/>
      <c r="K2" s="294"/>
      <c r="L2" s="294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</row>
    <row r="3" spans="1:72" ht="16.5" x14ac:dyDescent="0.2">
      <c r="A3" s="78" t="str">
        <f>"3. Monatsablesung der Zählerstände "&amp;YEAR(D6)</f>
        <v>3. Monatsablesung der Zählerstände 2026</v>
      </c>
      <c r="B3" s="78"/>
      <c r="C3" s="78"/>
      <c r="D3" s="79"/>
      <c r="E3" s="79"/>
      <c r="F3" s="79"/>
      <c r="G3" s="79"/>
      <c r="H3" s="79"/>
      <c r="I3" s="79"/>
      <c r="J3" s="79"/>
      <c r="K3" s="79"/>
      <c r="L3" s="79"/>
    </row>
    <row r="4" spans="1:72" x14ac:dyDescent="0.2">
      <c r="A4" s="15" t="s">
        <v>1</v>
      </c>
      <c r="B4" s="15"/>
      <c r="C4" s="126"/>
      <c r="D4" s="292" t="str">
        <f>IF('1. Nutzung'!C4="","",'1. Nutzung'!C4)</f>
        <v/>
      </c>
      <c r="E4" s="292"/>
      <c r="F4" s="292"/>
      <c r="G4" s="292"/>
      <c r="H4" s="15" t="s">
        <v>2</v>
      </c>
      <c r="I4" s="15"/>
      <c r="J4" s="16"/>
      <c r="K4" s="292" t="str">
        <f>IF('1. Nutzung'!K4="","",'1. Nutzung'!K4)</f>
        <v/>
      </c>
      <c r="L4" s="292"/>
    </row>
    <row r="5" spans="1:72" x14ac:dyDescent="0.2">
      <c r="A5" s="15" t="s">
        <v>3</v>
      </c>
      <c r="B5" s="126"/>
      <c r="C5" s="118"/>
      <c r="D5" s="292" t="str">
        <f>IF('1. Nutzung'!C5="","",'1. Nutzung'!C5)</f>
        <v/>
      </c>
      <c r="E5" s="292"/>
      <c r="F5" s="292"/>
      <c r="G5" s="292"/>
      <c r="H5" s="15" t="s">
        <v>4</v>
      </c>
      <c r="I5" s="15"/>
      <c r="J5" s="117"/>
      <c r="K5" s="292" t="str">
        <f>IF('1. Nutzung'!K5="","",'1. Nutzung'!K5)</f>
        <v/>
      </c>
      <c r="L5" s="292"/>
    </row>
    <row r="6" spans="1:72" x14ac:dyDescent="0.2">
      <c r="A6" s="114" t="s">
        <v>237</v>
      </c>
      <c r="B6" s="16"/>
      <c r="C6" s="16"/>
      <c r="D6" s="72">
        <v>46023</v>
      </c>
      <c r="E6" s="116" t="s">
        <v>6</v>
      </c>
      <c r="F6" s="72">
        <f>D6+365</f>
        <v>46388</v>
      </c>
      <c r="G6" s="86"/>
      <c r="H6" s="23"/>
      <c r="I6" s="23"/>
      <c r="J6" s="23"/>
      <c r="K6" s="86"/>
      <c r="L6" s="86"/>
    </row>
    <row r="7" spans="1:72" x14ac:dyDescent="0.2">
      <c r="A7" s="75" t="s">
        <v>165</v>
      </c>
      <c r="B7" s="75"/>
      <c r="C7" s="75"/>
      <c r="D7" s="76"/>
      <c r="E7" s="24" t="str">
        <f>IF('2. Referenzkosten'!C7="","",'2. Referenzkosten'!C7)</f>
        <v xml:space="preserve">E.1.0.0-HT </v>
      </c>
      <c r="F7" s="24" t="str">
        <f>IF('2. Referenzkosten'!D7="","",'2. Referenzkosten'!D7)</f>
        <v>E.1.0.0-NT</v>
      </c>
      <c r="G7" s="24" t="str">
        <f>IF('2. Referenzkosten'!E7="","",'2. Referenzkosten'!E7)</f>
        <v/>
      </c>
      <c r="H7" s="24" t="str">
        <f>IF('2. Referenzkosten'!F7="","",'2. Referenzkosten'!F7)</f>
        <v/>
      </c>
      <c r="I7" s="24" t="str">
        <f>IF('2. Referenzkosten'!G7="","",'2. Referenzkosten'!G7)</f>
        <v/>
      </c>
      <c r="J7" s="24" t="str">
        <f>IF('2. Referenzkosten'!H7="","",'2. Referenzkosten'!H7)</f>
        <v/>
      </c>
      <c r="K7" s="24" t="str">
        <f>IF('2. Referenzkosten'!I7="","",'2. Referenzkosten'!I7)</f>
        <v/>
      </c>
      <c r="L7" s="24" t="str">
        <f>IF('2. Referenzkosten'!J7="","",'2. Referenzkosten'!J7)</f>
        <v/>
      </c>
    </row>
    <row r="8" spans="1:72" ht="12.6" customHeight="1" x14ac:dyDescent="0.2">
      <c r="A8" s="29" t="s">
        <v>202</v>
      </c>
      <c r="B8" s="29"/>
      <c r="C8" s="29"/>
      <c r="D8" s="29"/>
      <c r="E8" s="36" t="str">
        <f>IF('2. Referenzkosten'!C9="","",'2. Referenzkosten'!C9)</f>
        <v/>
      </c>
      <c r="F8" s="36" t="str">
        <f>IF('2. Referenzkosten'!D9="","",'2. Referenzkosten'!D9)</f>
        <v/>
      </c>
      <c r="G8" s="36" t="str">
        <f>IF('2. Referenzkosten'!E9="","",'2. Referenzkosten'!E9)</f>
        <v/>
      </c>
      <c r="H8" s="36" t="str">
        <f>IF('2. Referenzkosten'!F9="","",'2. Referenzkosten'!F9)</f>
        <v/>
      </c>
      <c r="I8" s="36" t="str">
        <f>IF('2. Referenzkosten'!G9="","",'2. Referenzkosten'!G9)</f>
        <v/>
      </c>
      <c r="J8" s="36" t="str">
        <f>IF('2. Referenzkosten'!H9="","",'2. Referenzkosten'!H9)</f>
        <v/>
      </c>
      <c r="K8" s="36" t="str">
        <f>IF('2. Referenzkosten'!I9="","",'2. Referenzkosten'!I9)</f>
        <v/>
      </c>
      <c r="L8" s="36" t="str">
        <f>IF('2. Referenzkosten'!J9="","",'2. Referenzkosten'!J9)</f>
        <v/>
      </c>
    </row>
    <row r="9" spans="1:72" ht="12.6" customHeight="1" x14ac:dyDescent="0.2">
      <c r="A9" s="29" t="s">
        <v>238</v>
      </c>
      <c r="B9" s="29"/>
      <c r="C9" s="29"/>
      <c r="D9" s="29"/>
      <c r="E9" s="36" t="str">
        <f>IF('2. Referenzkosten'!C10="","",'2. Referenzkosten'!C10)</f>
        <v/>
      </c>
      <c r="F9" s="36" t="str">
        <f>IF('2. Referenzkosten'!D10="","",'2. Referenzkosten'!D10)</f>
        <v/>
      </c>
      <c r="G9" s="36" t="str">
        <f>IF('2. Referenzkosten'!E10="","",'2. Referenzkosten'!E10)</f>
        <v/>
      </c>
      <c r="H9" s="36" t="str">
        <f>IF('2. Referenzkosten'!F10="","",'2. Referenzkosten'!F10)</f>
        <v/>
      </c>
      <c r="I9" s="36" t="str">
        <f>IF('2. Referenzkosten'!G10="","",'2. Referenzkosten'!G10)</f>
        <v/>
      </c>
      <c r="J9" s="36" t="str">
        <f>IF('2. Referenzkosten'!H10="","",'2. Referenzkosten'!H10)</f>
        <v/>
      </c>
      <c r="K9" s="36" t="str">
        <f>IF('2. Referenzkosten'!I10="","",'2. Referenzkosten'!I10)</f>
        <v/>
      </c>
      <c r="L9" s="36" t="str">
        <f>IF('2. Referenzkosten'!J10="","",'2. Referenzkosten'!J10)</f>
        <v/>
      </c>
    </row>
    <row r="10" spans="1:72" ht="12.6" customHeight="1" x14ac:dyDescent="0.2">
      <c r="A10" s="29" t="s">
        <v>203</v>
      </c>
      <c r="B10" s="29"/>
      <c r="C10" s="29"/>
      <c r="D10" s="27"/>
      <c r="E10" s="36">
        <f>IF('2. Referenzkosten'!C12="","",'2. Referenzkosten'!C12)</f>
        <v>1</v>
      </c>
      <c r="F10" s="36">
        <f>IF('2. Referenzkosten'!D12="","",'2. Referenzkosten'!D12)</f>
        <v>1</v>
      </c>
      <c r="G10" s="36">
        <f>IF('2. Referenzkosten'!E12="","",'2. Referenzkosten'!E12)</f>
        <v>1</v>
      </c>
      <c r="H10" s="36">
        <f>IF('2. Referenzkosten'!F12="","",'2. Referenzkosten'!F12)</f>
        <v>1</v>
      </c>
      <c r="I10" s="36">
        <f>IF('2. Referenzkosten'!G12="","",'2. Referenzkosten'!G12)</f>
        <v>1</v>
      </c>
      <c r="J10" s="36">
        <f>IF('2. Referenzkosten'!H12="","",'2. Referenzkosten'!H12)</f>
        <v>1</v>
      </c>
      <c r="K10" s="36">
        <f>IF('2. Referenzkosten'!I12="","",'2. Referenzkosten'!I12)</f>
        <v>1</v>
      </c>
      <c r="L10" s="36">
        <f>IF('2. Referenzkosten'!J12="","",'2. Referenzkosten'!J12)</f>
        <v>1</v>
      </c>
    </row>
    <row r="11" spans="1:72" ht="12.6" customHeight="1" x14ac:dyDescent="0.2">
      <c r="A11" s="60" t="s">
        <v>204</v>
      </c>
      <c r="B11" s="56" t="s">
        <v>205</v>
      </c>
      <c r="C11" s="56"/>
      <c r="D11" s="56"/>
      <c r="E11" s="60" t="s">
        <v>172</v>
      </c>
      <c r="F11" s="60" t="s">
        <v>172</v>
      </c>
      <c r="G11" s="60" t="s">
        <v>172</v>
      </c>
      <c r="H11" s="60" t="s">
        <v>172</v>
      </c>
      <c r="I11" s="60" t="s">
        <v>172</v>
      </c>
      <c r="J11" s="60" t="s">
        <v>172</v>
      </c>
      <c r="K11" s="60" t="s">
        <v>172</v>
      </c>
      <c r="L11" s="60" t="s">
        <v>172</v>
      </c>
    </row>
    <row r="12" spans="1:72" ht="12.6" customHeight="1" x14ac:dyDescent="0.2">
      <c r="A12" s="58" t="s">
        <v>206</v>
      </c>
      <c r="B12" s="131">
        <f>$D$6</f>
        <v>46023</v>
      </c>
      <c r="C12" s="132"/>
      <c r="D12" s="133" t="s">
        <v>268</v>
      </c>
      <c r="E12" s="36">
        <v>0</v>
      </c>
      <c r="F12" s="36">
        <v>0</v>
      </c>
      <c r="G12" s="36">
        <v>0</v>
      </c>
      <c r="H12" s="36">
        <v>0</v>
      </c>
      <c r="I12" s="36">
        <v>0</v>
      </c>
      <c r="J12" s="36">
        <v>0</v>
      </c>
      <c r="K12" s="36">
        <v>0</v>
      </c>
      <c r="L12" s="36">
        <v>0</v>
      </c>
    </row>
    <row r="13" spans="1:72" ht="12.6" customHeight="1" x14ac:dyDescent="0.2">
      <c r="A13" s="27" t="s">
        <v>208</v>
      </c>
      <c r="B13" s="127" t="s">
        <v>207</v>
      </c>
      <c r="C13" s="130"/>
      <c r="D13" s="129"/>
      <c r="E13" s="36"/>
      <c r="F13" s="36"/>
      <c r="G13" s="36"/>
      <c r="H13" s="36"/>
      <c r="I13" s="36"/>
      <c r="J13" s="36"/>
      <c r="K13" s="36"/>
      <c r="L13" s="36"/>
    </row>
    <row r="14" spans="1:72" ht="12.6" customHeight="1" x14ac:dyDescent="0.2">
      <c r="A14" s="27" t="s">
        <v>209</v>
      </c>
      <c r="B14" s="127" t="s">
        <v>207</v>
      </c>
      <c r="C14" s="130"/>
      <c r="D14" s="129"/>
      <c r="E14" s="36"/>
      <c r="F14" s="36"/>
      <c r="G14" s="36"/>
      <c r="H14" s="36"/>
      <c r="I14" s="36"/>
      <c r="J14" s="36"/>
      <c r="K14" s="36"/>
      <c r="L14" s="36"/>
    </row>
    <row r="15" spans="1:72" ht="12.6" customHeight="1" x14ac:dyDescent="0.2">
      <c r="A15" s="58" t="s">
        <v>210</v>
      </c>
      <c r="B15" s="131" t="s">
        <v>207</v>
      </c>
      <c r="C15" s="132"/>
      <c r="D15" s="133" t="s">
        <v>268</v>
      </c>
      <c r="E15" s="36"/>
      <c r="F15" s="36"/>
      <c r="G15" s="36"/>
      <c r="H15" s="36"/>
      <c r="I15" s="36"/>
      <c r="J15" s="36"/>
      <c r="K15" s="36"/>
      <c r="L15" s="36"/>
    </row>
    <row r="16" spans="1:72" ht="12.6" customHeight="1" x14ac:dyDescent="0.2">
      <c r="A16" s="27" t="s">
        <v>211</v>
      </c>
      <c r="B16" s="127" t="s">
        <v>207</v>
      </c>
      <c r="C16" s="130"/>
      <c r="D16" s="129"/>
      <c r="E16" s="36"/>
      <c r="F16" s="36"/>
      <c r="G16" s="36"/>
      <c r="H16" s="36"/>
      <c r="I16" s="36"/>
      <c r="J16" s="36"/>
      <c r="K16" s="36"/>
      <c r="L16" s="36"/>
    </row>
    <row r="17" spans="1:12" ht="12.6" customHeight="1" x14ac:dyDescent="0.2">
      <c r="A17" s="27" t="s">
        <v>212</v>
      </c>
      <c r="B17" s="127" t="s">
        <v>207</v>
      </c>
      <c r="C17" s="130"/>
      <c r="D17" s="129"/>
      <c r="E17" s="36"/>
      <c r="F17" s="36"/>
      <c r="G17" s="36"/>
      <c r="H17" s="36"/>
      <c r="I17" s="36"/>
      <c r="J17" s="36"/>
      <c r="K17" s="36"/>
      <c r="L17" s="36"/>
    </row>
    <row r="18" spans="1:12" ht="12.6" customHeight="1" x14ac:dyDescent="0.2">
      <c r="A18" s="58" t="s">
        <v>213</v>
      </c>
      <c r="B18" s="131" t="s">
        <v>207</v>
      </c>
      <c r="C18" s="132"/>
      <c r="D18" s="133" t="s">
        <v>268</v>
      </c>
      <c r="E18" s="36"/>
      <c r="F18" s="36"/>
      <c r="G18" s="36"/>
      <c r="H18" s="36"/>
      <c r="I18" s="36"/>
      <c r="J18" s="36"/>
      <c r="K18" s="36"/>
      <c r="L18" s="36"/>
    </row>
    <row r="19" spans="1:12" ht="12.6" customHeight="1" x14ac:dyDescent="0.2">
      <c r="A19" s="27" t="s">
        <v>214</v>
      </c>
      <c r="B19" s="127" t="s">
        <v>207</v>
      </c>
      <c r="C19" s="130"/>
      <c r="D19" s="129"/>
      <c r="E19" s="36"/>
      <c r="F19" s="36"/>
      <c r="G19" s="36"/>
      <c r="H19" s="36"/>
      <c r="I19" s="36"/>
      <c r="J19" s="36"/>
      <c r="K19" s="36"/>
      <c r="L19" s="36"/>
    </row>
    <row r="20" spans="1:12" ht="12.6" customHeight="1" x14ac:dyDescent="0.2">
      <c r="A20" s="27" t="s">
        <v>215</v>
      </c>
      <c r="B20" s="127" t="s">
        <v>207</v>
      </c>
      <c r="C20" s="130"/>
      <c r="D20" s="129"/>
      <c r="E20" s="36"/>
      <c r="F20" s="36"/>
      <c r="G20" s="36"/>
      <c r="H20" s="36"/>
      <c r="I20" s="36"/>
      <c r="J20" s="36"/>
      <c r="K20" s="36"/>
      <c r="L20" s="36"/>
    </row>
    <row r="21" spans="1:12" ht="12.6" customHeight="1" x14ac:dyDescent="0.2">
      <c r="A21" s="58" t="s">
        <v>216</v>
      </c>
      <c r="B21" s="131" t="s">
        <v>207</v>
      </c>
      <c r="C21" s="132"/>
      <c r="D21" s="133" t="s">
        <v>268</v>
      </c>
      <c r="E21" s="36"/>
      <c r="F21" s="36"/>
      <c r="G21" s="36"/>
      <c r="H21" s="36"/>
      <c r="I21" s="36"/>
      <c r="J21" s="36"/>
      <c r="K21" s="36"/>
      <c r="L21" s="36"/>
    </row>
    <row r="22" spans="1:12" ht="12.6" customHeight="1" x14ac:dyDescent="0.2">
      <c r="A22" s="27" t="s">
        <v>217</v>
      </c>
      <c r="B22" s="127" t="s">
        <v>207</v>
      </c>
      <c r="C22" s="130"/>
      <c r="D22" s="129"/>
      <c r="E22" s="36"/>
      <c r="F22" s="36"/>
      <c r="G22" s="36"/>
      <c r="H22" s="36"/>
      <c r="I22" s="36"/>
      <c r="J22" s="36"/>
      <c r="K22" s="36"/>
      <c r="L22" s="36"/>
    </row>
    <row r="23" spans="1:12" ht="12.6" customHeight="1" x14ac:dyDescent="0.2">
      <c r="A23" s="29" t="s">
        <v>218</v>
      </c>
      <c r="B23" s="127" t="s">
        <v>207</v>
      </c>
      <c r="C23" s="130"/>
      <c r="D23" s="129"/>
      <c r="E23" s="36"/>
      <c r="F23" s="36"/>
      <c r="G23" s="36"/>
      <c r="H23" s="36"/>
      <c r="I23" s="36"/>
      <c r="J23" s="36"/>
      <c r="K23" s="36"/>
      <c r="L23" s="36"/>
    </row>
    <row r="24" spans="1:12" ht="12.6" customHeight="1" x14ac:dyDescent="0.2">
      <c r="A24" s="58" t="s">
        <v>206</v>
      </c>
      <c r="B24" s="134">
        <f>$F$6</f>
        <v>46388</v>
      </c>
      <c r="C24" s="135"/>
      <c r="D24" s="133" t="s">
        <v>268</v>
      </c>
      <c r="E24" s="36">
        <v>0</v>
      </c>
      <c r="F24" s="36">
        <v>0</v>
      </c>
      <c r="G24" s="36">
        <v>0</v>
      </c>
      <c r="H24" s="36">
        <v>0</v>
      </c>
      <c r="I24" s="36">
        <v>0</v>
      </c>
      <c r="J24" s="36">
        <v>0</v>
      </c>
      <c r="K24" s="36">
        <v>0</v>
      </c>
      <c r="L24" s="36">
        <v>0</v>
      </c>
    </row>
    <row r="25" spans="1:12" ht="12.6" customHeight="1" x14ac:dyDescent="0.2">
      <c r="A25" s="75" t="s">
        <v>176</v>
      </c>
      <c r="B25" s="75"/>
      <c r="C25" s="75"/>
      <c r="D25" s="76"/>
      <c r="E25" s="24" t="str">
        <f>IF('2. Referenzkosten'!C23="","",'2. Referenzkosten'!C23)</f>
        <v>H.1.0.0</v>
      </c>
      <c r="F25" s="24" t="str">
        <f>IF('2. Referenzkosten'!D23="","",'2. Referenzkosten'!D23)</f>
        <v>H.2.0.0</v>
      </c>
      <c r="G25" s="24" t="str">
        <f>IF('2. Referenzkosten'!E23="","",'2. Referenzkosten'!E23)</f>
        <v/>
      </c>
      <c r="H25" s="24" t="str">
        <f>IF('2. Referenzkosten'!F23="","",'2. Referenzkosten'!F23)</f>
        <v/>
      </c>
      <c r="I25" s="24" t="str">
        <f>IF('2. Referenzkosten'!G23="","",'2. Referenzkosten'!G23)</f>
        <v/>
      </c>
      <c r="J25" s="24" t="str">
        <f>IF('2. Referenzkosten'!H23="","",'2. Referenzkosten'!H23)</f>
        <v/>
      </c>
      <c r="K25" s="24" t="str">
        <f>IF('2. Referenzkosten'!I23="","",'2. Referenzkosten'!I23)</f>
        <v/>
      </c>
      <c r="L25" s="24" t="str">
        <f>IF('2. Referenzkosten'!J23="","",'2. Referenzkosten'!J23)</f>
        <v/>
      </c>
    </row>
    <row r="26" spans="1:12" ht="12.6" customHeight="1" x14ac:dyDescent="0.2">
      <c r="A26" s="29" t="s">
        <v>219</v>
      </c>
      <c r="B26" s="29"/>
      <c r="C26" s="29"/>
      <c r="D26" s="29"/>
      <c r="E26" s="36" t="str">
        <f>IF('2. Referenzkosten'!C25="","",'2. Referenzkosten'!C25)</f>
        <v/>
      </c>
      <c r="F26" s="36" t="str">
        <f>IF('2. Referenzkosten'!D25="","",'2. Referenzkosten'!D25)</f>
        <v/>
      </c>
      <c r="G26" s="36" t="str">
        <f>IF('2. Referenzkosten'!E25="","",'2. Referenzkosten'!E25)</f>
        <v/>
      </c>
      <c r="H26" s="36" t="str">
        <f>IF('2. Referenzkosten'!F25="","",'2. Referenzkosten'!F25)</f>
        <v/>
      </c>
      <c r="I26" s="36" t="str">
        <f>IF('2. Referenzkosten'!G25="","",'2. Referenzkosten'!G25)</f>
        <v/>
      </c>
      <c r="J26" s="36" t="str">
        <f>IF('2. Referenzkosten'!H25="","",'2. Referenzkosten'!H25)</f>
        <v/>
      </c>
      <c r="K26" s="36" t="str">
        <f>IF('2. Referenzkosten'!I25="","",'2. Referenzkosten'!I25)</f>
        <v/>
      </c>
      <c r="L26" s="36" t="str">
        <f>IF('2. Referenzkosten'!J25="","",'2. Referenzkosten'!J25)</f>
        <v/>
      </c>
    </row>
    <row r="27" spans="1:12" ht="12.6" customHeight="1" x14ac:dyDescent="0.2">
      <c r="A27" s="29" t="s">
        <v>220</v>
      </c>
      <c r="B27" s="29"/>
      <c r="C27" s="29"/>
      <c r="D27" s="29"/>
      <c r="E27" s="36" t="str">
        <f>IF('2. Referenzkosten'!C26="","",'2. Referenzkosten'!C26)</f>
        <v/>
      </c>
      <c r="F27" s="36" t="str">
        <f>IF('2. Referenzkosten'!D26="","",'2. Referenzkosten'!D26)</f>
        <v/>
      </c>
      <c r="G27" s="36" t="str">
        <f>IF('2. Referenzkosten'!E26="","",'2. Referenzkosten'!E26)</f>
        <v/>
      </c>
      <c r="H27" s="36" t="str">
        <f>IF('2. Referenzkosten'!F26="","",'2. Referenzkosten'!F26)</f>
        <v/>
      </c>
      <c r="I27" s="36" t="str">
        <f>IF('2. Referenzkosten'!G26="","",'2. Referenzkosten'!G26)</f>
        <v/>
      </c>
      <c r="J27" s="36" t="str">
        <f>IF('2. Referenzkosten'!H26="","",'2. Referenzkosten'!H26)</f>
        <v/>
      </c>
      <c r="K27" s="36" t="str">
        <f>IF('2. Referenzkosten'!I26="","",'2. Referenzkosten'!I26)</f>
        <v/>
      </c>
      <c r="L27" s="36" t="str">
        <f>IF('2. Referenzkosten'!J26="","",'2. Referenzkosten'!J26)</f>
        <v/>
      </c>
    </row>
    <row r="28" spans="1:12" ht="12.6" customHeight="1" x14ac:dyDescent="0.2">
      <c r="A28" s="29" t="s">
        <v>180</v>
      </c>
      <c r="B28" s="29"/>
      <c r="C28" s="29"/>
      <c r="D28" s="27"/>
      <c r="E28" s="36" t="str">
        <f>IF('2. Referenzkosten'!C27="","",'2. Referenzkosten'!C27)</f>
        <v/>
      </c>
      <c r="F28" s="36" t="str">
        <f>IF('2. Referenzkosten'!D27="","",'2. Referenzkosten'!D27)</f>
        <v/>
      </c>
      <c r="G28" s="36" t="str">
        <f>IF('2. Referenzkosten'!E27="","",'2. Referenzkosten'!E27)</f>
        <v/>
      </c>
      <c r="H28" s="36" t="str">
        <f>IF('2. Referenzkosten'!F27="","",'2. Referenzkosten'!F27)</f>
        <v/>
      </c>
      <c r="I28" s="36" t="str">
        <f>IF('2. Referenzkosten'!G27="","",'2. Referenzkosten'!G27)</f>
        <v/>
      </c>
      <c r="J28" s="36" t="str">
        <f>IF('2. Referenzkosten'!H27="","",'2. Referenzkosten'!H27)</f>
        <v/>
      </c>
      <c r="K28" s="36" t="str">
        <f>IF('2. Referenzkosten'!I27="","",'2. Referenzkosten'!I27)</f>
        <v/>
      </c>
      <c r="L28" s="36" t="str">
        <f>IF('2. Referenzkosten'!J27="","",'2. Referenzkosten'!J27)</f>
        <v/>
      </c>
    </row>
    <row r="29" spans="1:12" ht="12.6" customHeight="1" x14ac:dyDescent="0.2">
      <c r="A29" s="29" t="s">
        <v>221</v>
      </c>
      <c r="B29" s="29"/>
      <c r="C29" s="29"/>
      <c r="D29" s="27"/>
      <c r="E29" s="36">
        <f>IF('2. Referenzkosten'!C29="","",'2. Referenzkosten'!C29)</f>
        <v>10.55</v>
      </c>
      <c r="F29" s="36">
        <f>IF('2. Referenzkosten'!D29="","",'2. Referenzkosten'!D29)</f>
        <v>1</v>
      </c>
      <c r="G29" s="36">
        <f>IF('2. Referenzkosten'!E29="","",'2. Referenzkosten'!E29)</f>
        <v>1</v>
      </c>
      <c r="H29" s="36">
        <f>IF('2. Referenzkosten'!F29="","",'2. Referenzkosten'!F29)</f>
        <v>1</v>
      </c>
      <c r="I29" s="36">
        <f>IF('2. Referenzkosten'!G29="","",'2. Referenzkosten'!G29)</f>
        <v>1</v>
      </c>
      <c r="J29" s="36">
        <f>IF('2. Referenzkosten'!H29="","",'2. Referenzkosten'!H29)</f>
        <v>1</v>
      </c>
      <c r="K29" s="36">
        <f>IF('2. Referenzkosten'!I29="","",'2. Referenzkosten'!I29)</f>
        <v>1</v>
      </c>
      <c r="L29" s="36">
        <f>IF('2. Referenzkosten'!J29="","",'2. Referenzkosten'!J29)</f>
        <v>1</v>
      </c>
    </row>
    <row r="30" spans="1:12" ht="12.6" customHeight="1" x14ac:dyDescent="0.2">
      <c r="A30" s="60" t="s">
        <v>204</v>
      </c>
      <c r="B30" s="56" t="s">
        <v>205</v>
      </c>
      <c r="C30" s="56"/>
      <c r="D30" s="56"/>
      <c r="E30" s="60" t="s">
        <v>172</v>
      </c>
      <c r="F30" s="60" t="s">
        <v>172</v>
      </c>
      <c r="G30" s="60" t="s">
        <v>172</v>
      </c>
      <c r="H30" s="60" t="s">
        <v>172</v>
      </c>
      <c r="I30" s="60" t="s">
        <v>172</v>
      </c>
      <c r="J30" s="60" t="s">
        <v>172</v>
      </c>
      <c r="K30" s="60" t="s">
        <v>172</v>
      </c>
      <c r="L30" s="60" t="s">
        <v>172</v>
      </c>
    </row>
    <row r="31" spans="1:12" ht="12.6" customHeight="1" x14ac:dyDescent="0.2">
      <c r="A31" s="58" t="s">
        <v>206</v>
      </c>
      <c r="B31" s="136">
        <f>$D$6</f>
        <v>46023</v>
      </c>
      <c r="C31" s="132"/>
      <c r="D31" s="133" t="s">
        <v>268</v>
      </c>
      <c r="E31" s="36">
        <v>0</v>
      </c>
      <c r="F31" s="36">
        <v>0</v>
      </c>
      <c r="G31" s="36">
        <v>0</v>
      </c>
      <c r="H31" s="36">
        <v>0</v>
      </c>
      <c r="I31" s="36">
        <v>0</v>
      </c>
      <c r="J31" s="36">
        <v>0</v>
      </c>
      <c r="K31" s="36">
        <v>0</v>
      </c>
      <c r="L31" s="36">
        <v>0</v>
      </c>
    </row>
    <row r="32" spans="1:12" ht="12.6" customHeight="1" x14ac:dyDescent="0.2">
      <c r="A32" s="27" t="s">
        <v>208</v>
      </c>
      <c r="B32" s="128" t="s">
        <v>207</v>
      </c>
      <c r="C32" s="130"/>
      <c r="D32" s="129"/>
      <c r="E32" s="36"/>
      <c r="F32" s="36"/>
      <c r="G32" s="36"/>
      <c r="H32" s="36"/>
      <c r="I32" s="36"/>
      <c r="J32" s="36"/>
      <c r="K32" s="36"/>
      <c r="L32" s="36"/>
    </row>
    <row r="33" spans="1:72" ht="12.6" customHeight="1" x14ac:dyDescent="0.2">
      <c r="A33" s="27" t="s">
        <v>209</v>
      </c>
      <c r="B33" s="128" t="s">
        <v>207</v>
      </c>
      <c r="C33" s="130"/>
      <c r="D33" s="129"/>
      <c r="E33" s="36"/>
      <c r="F33" s="36"/>
      <c r="G33" s="36"/>
      <c r="H33" s="36"/>
      <c r="I33" s="36"/>
      <c r="J33" s="36"/>
      <c r="K33" s="36"/>
      <c r="L33" s="36"/>
    </row>
    <row r="34" spans="1:72" ht="12.6" customHeight="1" x14ac:dyDescent="0.2">
      <c r="A34" s="58" t="s">
        <v>210</v>
      </c>
      <c r="B34" s="136" t="s">
        <v>207</v>
      </c>
      <c r="C34" s="132"/>
      <c r="D34" s="133" t="s">
        <v>268</v>
      </c>
      <c r="E34" s="36"/>
      <c r="F34" s="36"/>
      <c r="G34" s="36"/>
      <c r="H34" s="36"/>
      <c r="I34" s="36"/>
      <c r="J34" s="36"/>
      <c r="K34" s="36"/>
      <c r="L34" s="36"/>
    </row>
    <row r="35" spans="1:72" ht="12.6" customHeight="1" x14ac:dyDescent="0.2">
      <c r="A35" s="27" t="s">
        <v>211</v>
      </c>
      <c r="B35" s="128" t="s">
        <v>207</v>
      </c>
      <c r="C35" s="130"/>
      <c r="D35" s="129"/>
      <c r="E35" s="36"/>
      <c r="F35" s="36"/>
      <c r="G35" s="36"/>
      <c r="H35" s="36"/>
      <c r="I35" s="36"/>
      <c r="J35" s="36"/>
      <c r="K35" s="36"/>
      <c r="L35" s="36"/>
    </row>
    <row r="36" spans="1:72" ht="12.6" customHeight="1" x14ac:dyDescent="0.2">
      <c r="A36" s="27" t="s">
        <v>212</v>
      </c>
      <c r="B36" s="128" t="s">
        <v>207</v>
      </c>
      <c r="C36" s="130"/>
      <c r="D36" s="129"/>
      <c r="E36" s="36"/>
      <c r="F36" s="36"/>
      <c r="G36" s="36"/>
      <c r="H36" s="36"/>
      <c r="I36" s="36"/>
      <c r="J36" s="36"/>
      <c r="K36" s="36"/>
      <c r="L36" s="36"/>
    </row>
    <row r="37" spans="1:72" ht="12.6" customHeight="1" x14ac:dyDescent="0.2">
      <c r="A37" s="58" t="s">
        <v>213</v>
      </c>
      <c r="B37" s="136" t="s">
        <v>207</v>
      </c>
      <c r="C37" s="132"/>
      <c r="D37" s="133" t="s">
        <v>268</v>
      </c>
      <c r="E37" s="36"/>
      <c r="F37" s="36"/>
      <c r="G37" s="36"/>
      <c r="H37" s="36"/>
      <c r="I37" s="36"/>
      <c r="J37" s="36"/>
      <c r="K37" s="36"/>
      <c r="L37" s="36"/>
    </row>
    <row r="38" spans="1:72" ht="12.6" customHeight="1" x14ac:dyDescent="0.2">
      <c r="A38" s="27" t="s">
        <v>214</v>
      </c>
      <c r="B38" s="128" t="s">
        <v>207</v>
      </c>
      <c r="C38" s="130"/>
      <c r="D38" s="129"/>
      <c r="E38" s="36"/>
      <c r="F38" s="36"/>
      <c r="G38" s="36"/>
      <c r="H38" s="36"/>
      <c r="I38" s="36"/>
      <c r="J38" s="36"/>
      <c r="K38" s="36"/>
      <c r="L38" s="36"/>
    </row>
    <row r="39" spans="1:72" s="7" customFormat="1" ht="12.6" customHeight="1" x14ac:dyDescent="0.2">
      <c r="A39" s="27" t="s">
        <v>215</v>
      </c>
      <c r="B39" s="128" t="s">
        <v>207</v>
      </c>
      <c r="C39" s="130"/>
      <c r="D39" s="129"/>
      <c r="E39" s="36"/>
      <c r="F39" s="36"/>
      <c r="G39" s="36"/>
      <c r="H39" s="36"/>
      <c r="I39" s="36"/>
      <c r="J39" s="36"/>
      <c r="K39" s="36"/>
      <c r="L39" s="36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</row>
    <row r="40" spans="1:72" s="7" customFormat="1" ht="12.6" customHeight="1" x14ac:dyDescent="0.2">
      <c r="A40" s="58" t="s">
        <v>216</v>
      </c>
      <c r="B40" s="136" t="s">
        <v>207</v>
      </c>
      <c r="C40" s="132"/>
      <c r="D40" s="133" t="s">
        <v>268</v>
      </c>
      <c r="E40" s="36"/>
      <c r="F40" s="36"/>
      <c r="G40" s="36"/>
      <c r="H40" s="36"/>
      <c r="I40" s="36"/>
      <c r="J40" s="36"/>
      <c r="K40" s="36"/>
      <c r="L40" s="36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</row>
    <row r="41" spans="1:72" s="7" customFormat="1" ht="12.6" customHeight="1" x14ac:dyDescent="0.2">
      <c r="A41" s="27" t="s">
        <v>217</v>
      </c>
      <c r="B41" s="128" t="s">
        <v>207</v>
      </c>
      <c r="C41" s="130"/>
      <c r="D41" s="129"/>
      <c r="E41" s="36"/>
      <c r="F41" s="36"/>
      <c r="G41" s="36"/>
      <c r="H41" s="36"/>
      <c r="I41" s="36"/>
      <c r="J41" s="36"/>
      <c r="K41" s="36"/>
      <c r="L41" s="36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</row>
    <row r="42" spans="1:72" s="7" customFormat="1" ht="12.6" customHeight="1" x14ac:dyDescent="0.2">
      <c r="A42" s="29" t="s">
        <v>218</v>
      </c>
      <c r="B42" s="128" t="s">
        <v>207</v>
      </c>
      <c r="C42" s="130"/>
      <c r="D42" s="129"/>
      <c r="E42" s="36"/>
      <c r="F42" s="36"/>
      <c r="G42" s="36"/>
      <c r="H42" s="36"/>
      <c r="I42" s="36"/>
      <c r="J42" s="36"/>
      <c r="K42" s="36"/>
      <c r="L42" s="36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</row>
    <row r="43" spans="1:72" ht="12.6" customHeight="1" x14ac:dyDescent="0.2">
      <c r="A43" s="58" t="s">
        <v>206</v>
      </c>
      <c r="B43" s="137">
        <f>$F$6</f>
        <v>46388</v>
      </c>
      <c r="C43" s="135"/>
      <c r="D43" s="133" t="s">
        <v>268</v>
      </c>
      <c r="E43" s="36">
        <v>0</v>
      </c>
      <c r="F43" s="36">
        <v>0</v>
      </c>
      <c r="G43" s="36">
        <v>0</v>
      </c>
      <c r="H43" s="36">
        <v>0</v>
      </c>
      <c r="I43" s="36">
        <v>0</v>
      </c>
      <c r="J43" s="36">
        <v>0</v>
      </c>
      <c r="K43" s="36">
        <v>0</v>
      </c>
      <c r="L43" s="36">
        <v>0</v>
      </c>
    </row>
    <row r="44" spans="1:72" ht="12.6" customHeight="1" x14ac:dyDescent="0.2">
      <c r="A44" s="75" t="s">
        <v>188</v>
      </c>
      <c r="B44" s="75"/>
      <c r="C44" s="75"/>
      <c r="D44" s="76"/>
      <c r="E44" s="24" t="str">
        <f>IF('2. Referenzkosten'!C42="","",'2. Referenzkosten'!C42)</f>
        <v>W.1.0.0</v>
      </c>
      <c r="F44" s="24" t="str">
        <f>IF('2. Referenzkosten'!D42="","",'2. Referenzkosten'!D42)</f>
        <v/>
      </c>
      <c r="G44" s="24" t="str">
        <f>IF('2. Referenzkosten'!E42="","",'2. Referenzkosten'!E42)</f>
        <v/>
      </c>
      <c r="H44" s="24" t="str">
        <f>IF('2. Referenzkosten'!F42="","",'2. Referenzkosten'!F42)</f>
        <v/>
      </c>
      <c r="I44" s="24" t="str">
        <f>IF('2. Referenzkosten'!G42="","",'2. Referenzkosten'!G42)</f>
        <v/>
      </c>
      <c r="J44" s="24" t="str">
        <f>IF('2. Referenzkosten'!H42="","",'2. Referenzkosten'!H42)</f>
        <v/>
      </c>
      <c r="K44" s="24" t="str">
        <f>IF('2. Referenzkosten'!I42="","",'2. Referenzkosten'!I42)</f>
        <v/>
      </c>
      <c r="L44" s="24" t="str">
        <f>IF('2. Referenzkosten'!J42="","",'2. Referenzkosten'!J42)</f>
        <v/>
      </c>
    </row>
    <row r="45" spans="1:72" ht="12.6" customHeight="1" x14ac:dyDescent="0.2">
      <c r="A45" s="29" t="s">
        <v>222</v>
      </c>
      <c r="B45" s="29"/>
      <c r="C45" s="29"/>
      <c r="D45" s="29"/>
      <c r="E45" s="36" t="str">
        <f>IF('2. Referenzkosten'!C44="","",'2. Referenzkosten'!C44)</f>
        <v/>
      </c>
      <c r="F45" s="36" t="str">
        <f>IF('2. Referenzkosten'!D44="","",'2. Referenzkosten'!D44)</f>
        <v/>
      </c>
      <c r="G45" s="36" t="str">
        <f>IF('2. Referenzkosten'!E44="","",'2. Referenzkosten'!E44)</f>
        <v/>
      </c>
      <c r="H45" s="36" t="str">
        <f>IF('2. Referenzkosten'!F44="","",'2. Referenzkosten'!F44)</f>
        <v/>
      </c>
      <c r="I45" s="36" t="str">
        <f>IF('2. Referenzkosten'!G44="","",'2. Referenzkosten'!G44)</f>
        <v/>
      </c>
      <c r="J45" s="36" t="str">
        <f>IF('2. Referenzkosten'!H44="","",'2. Referenzkosten'!H44)</f>
        <v/>
      </c>
      <c r="K45" s="36" t="str">
        <f>IF('2. Referenzkosten'!I44="","",'2. Referenzkosten'!I44)</f>
        <v/>
      </c>
      <c r="L45" s="36" t="str">
        <f>IF('2. Referenzkosten'!J44="","",'2. Referenzkosten'!J44)</f>
        <v/>
      </c>
    </row>
    <row r="46" spans="1:72" ht="12.6" customHeight="1" x14ac:dyDescent="0.2">
      <c r="A46" s="29" t="s">
        <v>223</v>
      </c>
      <c r="B46" s="29"/>
      <c r="C46" s="29"/>
      <c r="D46" s="29"/>
      <c r="E46" s="36" t="str">
        <f>IF('2. Referenzkosten'!C45="","",'2. Referenzkosten'!C45)</f>
        <v/>
      </c>
      <c r="F46" s="36" t="str">
        <f>IF('2. Referenzkosten'!D45="","",'2. Referenzkosten'!D45)</f>
        <v/>
      </c>
      <c r="G46" s="36" t="str">
        <f>IF('2. Referenzkosten'!E45="","",'2. Referenzkosten'!E45)</f>
        <v/>
      </c>
      <c r="H46" s="36" t="str">
        <f>IF('2. Referenzkosten'!F45="","",'2. Referenzkosten'!F45)</f>
        <v/>
      </c>
      <c r="I46" s="36" t="str">
        <f>IF('2. Referenzkosten'!G45="","",'2. Referenzkosten'!G45)</f>
        <v/>
      </c>
      <c r="J46" s="36" t="str">
        <f>IF('2. Referenzkosten'!H45="","",'2. Referenzkosten'!H45)</f>
        <v/>
      </c>
      <c r="K46" s="36" t="str">
        <f>IF('2. Referenzkosten'!I45="","",'2. Referenzkosten'!I45)</f>
        <v/>
      </c>
      <c r="L46" s="36" t="str">
        <f>IF('2. Referenzkosten'!J45="","",'2. Referenzkosten'!J45)</f>
        <v/>
      </c>
    </row>
    <row r="47" spans="1:72" ht="12.6" customHeight="1" x14ac:dyDescent="0.2">
      <c r="A47" s="60" t="s">
        <v>204</v>
      </c>
      <c r="B47" s="56" t="s">
        <v>205</v>
      </c>
      <c r="C47" s="56"/>
      <c r="D47" s="56"/>
      <c r="E47" s="60" t="s">
        <v>172</v>
      </c>
      <c r="F47" s="60" t="s">
        <v>172</v>
      </c>
      <c r="G47" s="60" t="s">
        <v>172</v>
      </c>
      <c r="H47" s="60" t="s">
        <v>172</v>
      </c>
      <c r="I47" s="60" t="s">
        <v>172</v>
      </c>
      <c r="J47" s="60" t="s">
        <v>172</v>
      </c>
      <c r="K47" s="60" t="s">
        <v>172</v>
      </c>
      <c r="L47" s="60" t="s">
        <v>172</v>
      </c>
    </row>
    <row r="48" spans="1:72" ht="12.6" customHeight="1" x14ac:dyDescent="0.2">
      <c r="A48" s="58" t="s">
        <v>206</v>
      </c>
      <c r="B48" s="136">
        <f>$D$6</f>
        <v>46023</v>
      </c>
      <c r="C48" s="132"/>
      <c r="D48" s="133" t="s">
        <v>268</v>
      </c>
      <c r="E48" s="36">
        <v>0</v>
      </c>
      <c r="F48" s="36">
        <v>0</v>
      </c>
      <c r="G48" s="36">
        <v>0</v>
      </c>
      <c r="H48" s="36">
        <v>0</v>
      </c>
      <c r="I48" s="36">
        <v>0</v>
      </c>
      <c r="J48" s="36">
        <v>0</v>
      </c>
      <c r="K48" s="36">
        <v>0</v>
      </c>
      <c r="L48" s="36">
        <v>0</v>
      </c>
    </row>
    <row r="49" spans="1:72" ht="12.6" customHeight="1" x14ac:dyDescent="0.2">
      <c r="A49" s="27" t="s">
        <v>208</v>
      </c>
      <c r="B49" s="128" t="s">
        <v>207</v>
      </c>
      <c r="C49" s="130"/>
      <c r="D49" s="129"/>
      <c r="E49" s="36"/>
      <c r="F49" s="36"/>
      <c r="G49" s="36"/>
      <c r="H49" s="36"/>
      <c r="I49" s="36"/>
      <c r="J49" s="36"/>
      <c r="K49" s="36"/>
      <c r="L49" s="36"/>
    </row>
    <row r="50" spans="1:72" ht="12.6" customHeight="1" x14ac:dyDescent="0.2">
      <c r="A50" s="27" t="s">
        <v>209</v>
      </c>
      <c r="B50" s="128" t="s">
        <v>207</v>
      </c>
      <c r="C50" s="130"/>
      <c r="D50" s="129"/>
      <c r="E50" s="36"/>
      <c r="F50" s="36"/>
      <c r="G50" s="36"/>
      <c r="H50" s="36"/>
      <c r="I50" s="36"/>
      <c r="J50" s="36"/>
      <c r="K50" s="36"/>
      <c r="L50" s="36"/>
    </row>
    <row r="51" spans="1:72" ht="12.6" customHeight="1" x14ac:dyDescent="0.2">
      <c r="A51" s="58" t="s">
        <v>210</v>
      </c>
      <c r="B51" s="136" t="s">
        <v>207</v>
      </c>
      <c r="C51" s="132"/>
      <c r="D51" s="133" t="s">
        <v>268</v>
      </c>
      <c r="E51" s="36"/>
      <c r="F51" s="36"/>
      <c r="G51" s="36"/>
      <c r="H51" s="36"/>
      <c r="I51" s="36"/>
      <c r="J51" s="36"/>
      <c r="K51" s="36"/>
      <c r="L51" s="36"/>
    </row>
    <row r="52" spans="1:72" ht="12.6" customHeight="1" x14ac:dyDescent="0.2">
      <c r="A52" s="27" t="s">
        <v>211</v>
      </c>
      <c r="B52" s="128" t="s">
        <v>207</v>
      </c>
      <c r="C52" s="130"/>
      <c r="D52" s="129"/>
      <c r="E52" s="36"/>
      <c r="F52" s="36"/>
      <c r="G52" s="36"/>
      <c r="H52" s="36"/>
      <c r="I52" s="36"/>
      <c r="J52" s="36"/>
      <c r="K52" s="36"/>
      <c r="L52" s="36"/>
    </row>
    <row r="53" spans="1:72" ht="12.6" customHeight="1" x14ac:dyDescent="0.2">
      <c r="A53" s="27" t="s">
        <v>212</v>
      </c>
      <c r="B53" s="128" t="s">
        <v>207</v>
      </c>
      <c r="C53" s="130"/>
      <c r="D53" s="129"/>
      <c r="E53" s="36"/>
      <c r="F53" s="36"/>
      <c r="G53" s="36"/>
      <c r="H53" s="36"/>
      <c r="I53" s="36"/>
      <c r="J53" s="36"/>
      <c r="K53" s="36"/>
      <c r="L53" s="36"/>
    </row>
    <row r="54" spans="1:72" ht="12.6" customHeight="1" x14ac:dyDescent="0.2">
      <c r="A54" s="58" t="s">
        <v>213</v>
      </c>
      <c r="B54" s="136" t="s">
        <v>207</v>
      </c>
      <c r="C54" s="132"/>
      <c r="D54" s="133" t="s">
        <v>268</v>
      </c>
      <c r="E54" s="36"/>
      <c r="F54" s="36"/>
      <c r="G54" s="36"/>
      <c r="H54" s="36"/>
      <c r="I54" s="36"/>
      <c r="J54" s="36"/>
      <c r="K54" s="36"/>
      <c r="L54" s="36"/>
    </row>
    <row r="55" spans="1:72" ht="12.6" customHeight="1" x14ac:dyDescent="0.2">
      <c r="A55" s="27" t="s">
        <v>214</v>
      </c>
      <c r="B55" s="128" t="s">
        <v>207</v>
      </c>
      <c r="C55" s="130"/>
      <c r="D55" s="129"/>
      <c r="E55" s="36"/>
      <c r="F55" s="36"/>
      <c r="G55" s="36"/>
      <c r="H55" s="36"/>
      <c r="I55" s="36"/>
      <c r="J55" s="36"/>
      <c r="K55" s="36"/>
      <c r="L55" s="36"/>
    </row>
    <row r="56" spans="1:72" s="7" customFormat="1" ht="12.6" customHeight="1" x14ac:dyDescent="0.2">
      <c r="A56" s="27" t="s">
        <v>215</v>
      </c>
      <c r="B56" s="128" t="s">
        <v>207</v>
      </c>
      <c r="C56" s="130"/>
      <c r="D56" s="129"/>
      <c r="E56" s="36"/>
      <c r="F56" s="36"/>
      <c r="G56" s="36"/>
      <c r="H56" s="36"/>
      <c r="I56" s="36"/>
      <c r="J56" s="36"/>
      <c r="K56" s="36"/>
      <c r="L56" s="36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</row>
    <row r="57" spans="1:72" s="7" customFormat="1" ht="12.6" customHeight="1" x14ac:dyDescent="0.2">
      <c r="A57" s="58" t="s">
        <v>216</v>
      </c>
      <c r="B57" s="136" t="s">
        <v>207</v>
      </c>
      <c r="C57" s="132"/>
      <c r="D57" s="133" t="s">
        <v>268</v>
      </c>
      <c r="E57" s="36"/>
      <c r="F57" s="36"/>
      <c r="G57" s="36"/>
      <c r="H57" s="36"/>
      <c r="I57" s="36"/>
      <c r="J57" s="36"/>
      <c r="K57" s="36"/>
      <c r="L57" s="36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</row>
    <row r="58" spans="1:72" s="7" customFormat="1" ht="12.6" customHeight="1" x14ac:dyDescent="0.2">
      <c r="A58" s="27" t="s">
        <v>217</v>
      </c>
      <c r="B58" s="128" t="s">
        <v>207</v>
      </c>
      <c r="C58" s="130"/>
      <c r="D58" s="129"/>
      <c r="E58" s="36"/>
      <c r="F58" s="36"/>
      <c r="G58" s="36"/>
      <c r="H58" s="36"/>
      <c r="I58" s="36"/>
      <c r="J58" s="36"/>
      <c r="K58" s="36"/>
      <c r="L58" s="36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</row>
    <row r="59" spans="1:72" s="7" customFormat="1" ht="12.6" customHeight="1" x14ac:dyDescent="0.2">
      <c r="A59" s="29" t="s">
        <v>218</v>
      </c>
      <c r="B59" s="128" t="s">
        <v>207</v>
      </c>
      <c r="C59" s="130"/>
      <c r="D59" s="129"/>
      <c r="E59" s="36"/>
      <c r="F59" s="36"/>
      <c r="G59" s="36"/>
      <c r="H59" s="36"/>
      <c r="I59" s="36"/>
      <c r="J59" s="36"/>
      <c r="K59" s="36"/>
      <c r="L59" s="36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</row>
    <row r="60" spans="1:72" ht="12.6" customHeight="1" x14ac:dyDescent="0.2">
      <c r="A60" s="58" t="s">
        <v>206</v>
      </c>
      <c r="B60" s="137">
        <f>$F$6</f>
        <v>46388</v>
      </c>
      <c r="C60" s="135"/>
      <c r="D60" s="133" t="s">
        <v>268</v>
      </c>
      <c r="E60" s="36">
        <v>0</v>
      </c>
      <c r="F60" s="36">
        <v>0</v>
      </c>
      <c r="G60" s="36">
        <v>0</v>
      </c>
      <c r="H60" s="36">
        <v>0</v>
      </c>
      <c r="I60" s="36">
        <v>0</v>
      </c>
      <c r="J60" s="36">
        <v>0</v>
      </c>
      <c r="K60" s="36">
        <v>0</v>
      </c>
      <c r="L60" s="36">
        <v>0</v>
      </c>
    </row>
    <row r="61" spans="1:72" ht="12.6" customHeight="1" x14ac:dyDescent="0.2">
      <c r="A61" s="75" t="s">
        <v>224</v>
      </c>
      <c r="B61" s="76"/>
      <c r="C61" s="76"/>
      <c r="D61" s="76"/>
      <c r="E61" s="24"/>
      <c r="F61" s="24"/>
      <c r="G61" s="24"/>
      <c r="H61" s="115"/>
      <c r="I61" s="55"/>
      <c r="J61" s="115"/>
      <c r="K61" s="27"/>
      <c r="L61" s="27"/>
    </row>
    <row r="62" spans="1:72" ht="12.6" customHeight="1" x14ac:dyDescent="0.2">
      <c r="A62" s="29" t="s">
        <v>225</v>
      </c>
      <c r="B62" s="27"/>
      <c r="C62" s="27"/>
      <c r="D62" s="27"/>
      <c r="E62" s="36"/>
      <c r="F62" s="36"/>
      <c r="G62" s="36"/>
      <c r="H62" s="36"/>
      <c r="I62" s="27"/>
      <c r="J62" s="61" t="s">
        <v>42</v>
      </c>
      <c r="K62" s="62"/>
      <c r="L62" s="111"/>
    </row>
    <row r="63" spans="1:72" ht="12.6" customHeight="1" x14ac:dyDescent="0.2">
      <c r="A63" s="29" t="s">
        <v>226</v>
      </c>
      <c r="B63" s="27"/>
      <c r="C63" s="27"/>
      <c r="D63" s="27"/>
      <c r="E63" s="36"/>
      <c r="F63" s="36"/>
      <c r="G63" s="36"/>
      <c r="H63" s="36"/>
      <c r="I63" s="55"/>
      <c r="J63" s="63"/>
      <c r="K63" s="8"/>
      <c r="L63" s="112"/>
    </row>
    <row r="64" spans="1:72" ht="12.6" customHeight="1" x14ac:dyDescent="0.2">
      <c r="A64" s="29" t="s">
        <v>227</v>
      </c>
      <c r="B64" s="27"/>
      <c r="C64" s="27"/>
      <c r="D64" s="27"/>
      <c r="E64" s="36"/>
      <c r="F64" s="36"/>
      <c r="G64" s="36"/>
      <c r="H64" s="36"/>
      <c r="I64" s="55"/>
      <c r="J64" s="63"/>
      <c r="K64" s="8"/>
      <c r="L64" s="112"/>
    </row>
    <row r="65" spans="1:12" x14ac:dyDescent="0.2">
      <c r="A65" s="27" t="s">
        <v>228</v>
      </c>
      <c r="B65" s="27"/>
      <c r="C65" s="27"/>
      <c r="D65" s="27"/>
      <c r="E65" s="36"/>
      <c r="F65" s="36"/>
      <c r="G65" s="36"/>
      <c r="H65" s="36"/>
      <c r="I65" s="55"/>
      <c r="J65" s="64" t="s">
        <v>44</v>
      </c>
      <c r="K65" s="65"/>
      <c r="L65" s="113"/>
    </row>
    <row r="66" spans="1:12" x14ac:dyDescent="0.2">
      <c r="A66" s="27" t="s">
        <v>229</v>
      </c>
      <c r="B66" s="27"/>
      <c r="C66" s="27"/>
      <c r="D66" s="27"/>
      <c r="E66" s="36"/>
      <c r="F66" s="36"/>
      <c r="G66" s="36"/>
      <c r="H66" s="36"/>
      <c r="I66" s="27"/>
      <c r="J66" s="27"/>
      <c r="K66" s="27"/>
      <c r="L66" s="27"/>
    </row>
    <row r="67" spans="1:12" s="2" customFormat="1" x14ac:dyDescent="0.2">
      <c r="A67" s="74" t="s">
        <v>272</v>
      </c>
      <c r="E67" s="57"/>
      <c r="F67" s="57"/>
      <c r="G67" s="57"/>
      <c r="H67" s="57"/>
    </row>
    <row r="68" spans="1:12" s="2" customFormat="1" x14ac:dyDescent="0.2">
      <c r="A68" s="74" t="s">
        <v>273</v>
      </c>
    </row>
    <row r="69" spans="1:12" s="2" customFormat="1" x14ac:dyDescent="0.2"/>
    <row r="70" spans="1:12" s="2" customFormat="1" x14ac:dyDescent="0.2"/>
    <row r="71" spans="1:12" s="2" customFormat="1" x14ac:dyDescent="0.2"/>
    <row r="72" spans="1:12" s="2" customFormat="1" x14ac:dyDescent="0.2"/>
    <row r="73" spans="1:12" s="2" customFormat="1" x14ac:dyDescent="0.2"/>
    <row r="74" spans="1:12" s="2" customFormat="1" x14ac:dyDescent="0.2"/>
    <row r="75" spans="1:12" s="2" customFormat="1" x14ac:dyDescent="0.2"/>
    <row r="76" spans="1:12" s="2" customFormat="1" x14ac:dyDescent="0.2"/>
    <row r="77" spans="1:12" s="2" customFormat="1" x14ac:dyDescent="0.2"/>
    <row r="78" spans="1:12" s="2" customFormat="1" x14ac:dyDescent="0.2"/>
    <row r="79" spans="1:12" s="2" customFormat="1" x14ac:dyDescent="0.2"/>
    <row r="80" spans="1:12" s="2" customFormat="1" x14ac:dyDescent="0.2"/>
    <row r="81" s="2" customFormat="1" x14ac:dyDescent="0.2"/>
    <row r="82" s="2" customFormat="1" x14ac:dyDescent="0.2"/>
    <row r="83" s="2" customFormat="1" x14ac:dyDescent="0.2"/>
    <row r="84" s="2" customFormat="1" x14ac:dyDescent="0.2"/>
    <row r="85" s="2" customFormat="1" x14ac:dyDescent="0.2"/>
    <row r="86" s="2" customFormat="1" x14ac:dyDescent="0.2"/>
    <row r="87" s="2" customFormat="1" x14ac:dyDescent="0.2"/>
    <row r="88" s="2" customFormat="1" x14ac:dyDescent="0.2"/>
    <row r="89" s="2" customFormat="1" x14ac:dyDescent="0.2"/>
    <row r="90" s="2" customFormat="1" x14ac:dyDescent="0.2"/>
    <row r="91" s="2" customFormat="1" x14ac:dyDescent="0.2"/>
    <row r="92" s="2" customFormat="1" x14ac:dyDescent="0.2"/>
    <row r="93" s="2" customFormat="1" x14ac:dyDescent="0.2"/>
    <row r="94" s="2" customFormat="1" x14ac:dyDescent="0.2"/>
    <row r="95" s="2" customFormat="1" x14ac:dyDescent="0.2"/>
    <row r="96" s="2" customFormat="1" x14ac:dyDescent="0.2"/>
    <row r="97" s="2" customFormat="1" x14ac:dyDescent="0.2"/>
    <row r="98" s="2" customFormat="1" x14ac:dyDescent="0.2"/>
    <row r="99" s="2" customFormat="1" x14ac:dyDescent="0.2"/>
    <row r="100" s="2" customFormat="1" x14ac:dyDescent="0.2"/>
    <row r="101" s="2" customFormat="1" x14ac:dyDescent="0.2"/>
    <row r="102" s="2" customFormat="1" x14ac:dyDescent="0.2"/>
    <row r="103" s="2" customFormat="1" x14ac:dyDescent="0.2"/>
    <row r="104" s="2" customFormat="1" x14ac:dyDescent="0.2"/>
    <row r="105" s="2" customFormat="1" x14ac:dyDescent="0.2"/>
    <row r="106" s="2" customFormat="1" x14ac:dyDescent="0.2"/>
    <row r="107" s="2" customFormat="1" x14ac:dyDescent="0.2"/>
    <row r="108" s="2" customFormat="1" x14ac:dyDescent="0.2"/>
    <row r="109" s="2" customFormat="1" x14ac:dyDescent="0.2"/>
    <row r="110" s="2" customFormat="1" x14ac:dyDescent="0.2"/>
    <row r="111" s="2" customFormat="1" x14ac:dyDescent="0.2"/>
    <row r="112" s="2" customFormat="1" x14ac:dyDescent="0.2"/>
    <row r="113" s="2" customFormat="1" x14ac:dyDescent="0.2"/>
    <row r="114" s="2" customFormat="1" x14ac:dyDescent="0.2"/>
    <row r="115" s="2" customFormat="1" x14ac:dyDescent="0.2"/>
    <row r="116" s="2" customFormat="1" x14ac:dyDescent="0.2"/>
    <row r="117" s="2" customFormat="1" x14ac:dyDescent="0.2"/>
    <row r="118" s="2" customFormat="1" x14ac:dyDescent="0.2"/>
    <row r="119" s="2" customFormat="1" x14ac:dyDescent="0.2"/>
    <row r="120" s="2" customFormat="1" x14ac:dyDescent="0.2"/>
    <row r="121" s="2" customFormat="1" x14ac:dyDescent="0.2"/>
    <row r="122" s="2" customFormat="1" x14ac:dyDescent="0.2"/>
    <row r="123" s="2" customFormat="1" x14ac:dyDescent="0.2"/>
    <row r="124" s="2" customFormat="1" x14ac:dyDescent="0.2"/>
    <row r="125" s="2" customFormat="1" x14ac:dyDescent="0.2"/>
    <row r="126" s="2" customFormat="1" x14ac:dyDescent="0.2"/>
    <row r="127" s="2" customFormat="1" x14ac:dyDescent="0.2"/>
    <row r="128" s="2" customFormat="1" x14ac:dyDescent="0.2"/>
    <row r="129" s="2" customFormat="1" x14ac:dyDescent="0.2"/>
    <row r="130" s="2" customFormat="1" x14ac:dyDescent="0.2"/>
    <row r="131" s="2" customFormat="1" x14ac:dyDescent="0.2"/>
    <row r="132" s="2" customFormat="1" x14ac:dyDescent="0.2"/>
    <row r="133" s="2" customFormat="1" x14ac:dyDescent="0.2"/>
    <row r="134" s="2" customFormat="1" x14ac:dyDescent="0.2"/>
    <row r="135" s="2" customFormat="1" x14ac:dyDescent="0.2"/>
    <row r="136" s="2" customFormat="1" x14ac:dyDescent="0.2"/>
    <row r="137" s="2" customFormat="1" x14ac:dyDescent="0.2"/>
    <row r="138" s="2" customFormat="1" x14ac:dyDescent="0.2"/>
    <row r="139" s="2" customFormat="1" x14ac:dyDescent="0.2"/>
    <row r="140" s="2" customFormat="1" x14ac:dyDescent="0.2"/>
    <row r="141" s="2" customFormat="1" x14ac:dyDescent="0.2"/>
    <row r="142" s="2" customFormat="1" x14ac:dyDescent="0.2"/>
    <row r="143" s="2" customFormat="1" x14ac:dyDescent="0.2"/>
    <row r="144" s="2" customFormat="1" x14ac:dyDescent="0.2"/>
    <row r="145" s="2" customFormat="1" x14ac:dyDescent="0.2"/>
    <row r="146" s="2" customFormat="1" x14ac:dyDescent="0.2"/>
    <row r="147" s="2" customFormat="1" x14ac:dyDescent="0.2"/>
    <row r="148" s="2" customFormat="1" x14ac:dyDescent="0.2"/>
    <row r="149" s="2" customFormat="1" x14ac:dyDescent="0.2"/>
    <row r="150" s="2" customFormat="1" x14ac:dyDescent="0.2"/>
    <row r="151" s="2" customFormat="1" x14ac:dyDescent="0.2"/>
    <row r="152" s="2" customFormat="1" x14ac:dyDescent="0.2"/>
    <row r="153" s="2" customFormat="1" x14ac:dyDescent="0.2"/>
    <row r="154" s="2" customFormat="1" x14ac:dyDescent="0.2"/>
    <row r="155" s="2" customFormat="1" x14ac:dyDescent="0.2"/>
    <row r="156" s="2" customFormat="1" x14ac:dyDescent="0.2"/>
    <row r="157" s="2" customFormat="1" x14ac:dyDescent="0.2"/>
    <row r="158" s="2" customFormat="1" x14ac:dyDescent="0.2"/>
    <row r="159" s="2" customFormat="1" x14ac:dyDescent="0.2"/>
    <row r="160" s="2" customFormat="1" x14ac:dyDescent="0.2"/>
    <row r="161" s="2" customFormat="1" x14ac:dyDescent="0.2"/>
    <row r="162" s="2" customFormat="1" x14ac:dyDescent="0.2"/>
    <row r="163" s="2" customFormat="1" x14ac:dyDescent="0.2"/>
    <row r="164" s="2" customFormat="1" x14ac:dyDescent="0.2"/>
    <row r="165" s="2" customFormat="1" x14ac:dyDescent="0.2"/>
    <row r="166" s="2" customFormat="1" x14ac:dyDescent="0.2"/>
    <row r="167" s="2" customFormat="1" x14ac:dyDescent="0.2"/>
    <row r="168" s="2" customFormat="1" x14ac:dyDescent="0.2"/>
    <row r="169" s="2" customFormat="1" x14ac:dyDescent="0.2"/>
    <row r="170" s="2" customFormat="1" x14ac:dyDescent="0.2"/>
    <row r="171" s="2" customFormat="1" x14ac:dyDescent="0.2"/>
    <row r="172" s="2" customFormat="1" x14ac:dyDescent="0.2"/>
    <row r="173" s="2" customFormat="1" x14ac:dyDescent="0.2"/>
    <row r="174" s="2" customFormat="1" x14ac:dyDescent="0.2"/>
    <row r="175" s="2" customFormat="1" x14ac:dyDescent="0.2"/>
    <row r="176" s="2" customFormat="1" x14ac:dyDescent="0.2"/>
    <row r="177" s="2" customFormat="1" x14ac:dyDescent="0.2"/>
    <row r="178" s="2" customFormat="1" x14ac:dyDescent="0.2"/>
    <row r="179" s="2" customFormat="1" x14ac:dyDescent="0.2"/>
    <row r="180" s="2" customFormat="1" x14ac:dyDescent="0.2"/>
    <row r="181" s="2" customFormat="1" x14ac:dyDescent="0.2"/>
    <row r="182" s="2" customFormat="1" x14ac:dyDescent="0.2"/>
    <row r="183" s="2" customFormat="1" x14ac:dyDescent="0.2"/>
    <row r="184" s="2" customFormat="1" x14ac:dyDescent="0.2"/>
    <row r="185" s="2" customFormat="1" x14ac:dyDescent="0.2"/>
    <row r="186" s="2" customFormat="1" x14ac:dyDescent="0.2"/>
    <row r="187" s="2" customFormat="1" x14ac:dyDescent="0.2"/>
    <row r="188" s="2" customFormat="1" x14ac:dyDescent="0.2"/>
    <row r="189" s="2" customFormat="1" x14ac:dyDescent="0.2"/>
    <row r="190" s="2" customFormat="1" x14ac:dyDescent="0.2"/>
    <row r="191" s="2" customFormat="1" x14ac:dyDescent="0.2"/>
    <row r="192" s="2" customFormat="1" x14ac:dyDescent="0.2"/>
    <row r="193" s="2" customFormat="1" x14ac:dyDescent="0.2"/>
    <row r="194" s="2" customFormat="1" x14ac:dyDescent="0.2"/>
    <row r="195" s="2" customFormat="1" x14ac:dyDescent="0.2"/>
    <row r="196" s="2" customFormat="1" x14ac:dyDescent="0.2"/>
    <row r="197" s="2" customFormat="1" x14ac:dyDescent="0.2"/>
    <row r="198" s="2" customFormat="1" x14ac:dyDescent="0.2"/>
    <row r="199" s="2" customFormat="1" x14ac:dyDescent="0.2"/>
    <row r="200" s="2" customFormat="1" x14ac:dyDescent="0.2"/>
    <row r="201" s="2" customFormat="1" x14ac:dyDescent="0.2"/>
    <row r="202" s="2" customFormat="1" x14ac:dyDescent="0.2"/>
    <row r="203" s="2" customFormat="1" x14ac:dyDescent="0.2"/>
    <row r="204" s="2" customFormat="1" x14ac:dyDescent="0.2"/>
    <row r="205" s="2" customFormat="1" x14ac:dyDescent="0.2"/>
    <row r="206" s="2" customFormat="1" x14ac:dyDescent="0.2"/>
    <row r="207" s="2" customFormat="1" x14ac:dyDescent="0.2"/>
    <row r="208" s="2" customFormat="1" x14ac:dyDescent="0.2"/>
    <row r="209" s="2" customFormat="1" x14ac:dyDescent="0.2"/>
    <row r="210" s="2" customFormat="1" x14ac:dyDescent="0.2"/>
    <row r="211" s="2" customFormat="1" x14ac:dyDescent="0.2"/>
    <row r="212" s="2" customFormat="1" x14ac:dyDescent="0.2"/>
    <row r="213" s="2" customFormat="1" x14ac:dyDescent="0.2"/>
    <row r="214" s="2" customFormat="1" x14ac:dyDescent="0.2"/>
    <row r="215" s="2" customFormat="1" x14ac:dyDescent="0.2"/>
    <row r="216" s="2" customFormat="1" x14ac:dyDescent="0.2"/>
    <row r="217" s="2" customFormat="1" x14ac:dyDescent="0.2"/>
    <row r="218" s="2" customFormat="1" x14ac:dyDescent="0.2"/>
    <row r="219" s="2" customFormat="1" x14ac:dyDescent="0.2"/>
    <row r="220" s="2" customFormat="1" x14ac:dyDescent="0.2"/>
    <row r="221" s="2" customFormat="1" x14ac:dyDescent="0.2"/>
    <row r="222" s="2" customFormat="1" x14ac:dyDescent="0.2"/>
    <row r="223" s="2" customFormat="1" x14ac:dyDescent="0.2"/>
    <row r="224" s="2" customFormat="1" x14ac:dyDescent="0.2"/>
    <row r="225" s="2" customFormat="1" x14ac:dyDescent="0.2"/>
    <row r="226" s="2" customFormat="1" x14ac:dyDescent="0.2"/>
    <row r="227" s="2" customFormat="1" x14ac:dyDescent="0.2"/>
    <row r="228" s="2" customFormat="1" x14ac:dyDescent="0.2"/>
    <row r="229" s="2" customFormat="1" x14ac:dyDescent="0.2"/>
    <row r="230" s="2" customFormat="1" x14ac:dyDescent="0.2"/>
    <row r="231" s="2" customFormat="1" x14ac:dyDescent="0.2"/>
    <row r="232" s="2" customFormat="1" x14ac:dyDescent="0.2"/>
    <row r="233" s="2" customFormat="1" x14ac:dyDescent="0.2"/>
    <row r="234" s="2" customFormat="1" x14ac:dyDescent="0.2"/>
    <row r="235" s="2" customFormat="1" x14ac:dyDescent="0.2"/>
    <row r="236" s="2" customFormat="1" x14ac:dyDescent="0.2"/>
    <row r="237" s="2" customFormat="1" x14ac:dyDescent="0.2"/>
    <row r="238" s="2" customFormat="1" x14ac:dyDescent="0.2"/>
    <row r="239" s="2" customFormat="1" x14ac:dyDescent="0.2"/>
    <row r="240" s="2" customFormat="1" x14ac:dyDescent="0.2"/>
    <row r="241" s="2" customFormat="1" x14ac:dyDescent="0.2"/>
    <row r="242" s="2" customFormat="1" x14ac:dyDescent="0.2"/>
    <row r="243" s="2" customFormat="1" x14ac:dyDescent="0.2"/>
    <row r="244" s="2" customFormat="1" x14ac:dyDescent="0.2"/>
    <row r="245" s="2" customFormat="1" x14ac:dyDescent="0.2"/>
    <row r="246" s="2" customFormat="1" x14ac:dyDescent="0.2"/>
    <row r="247" s="2" customFormat="1" x14ac:dyDescent="0.2"/>
    <row r="248" s="2" customFormat="1" x14ac:dyDescent="0.2"/>
    <row r="249" s="2" customFormat="1" x14ac:dyDescent="0.2"/>
    <row r="250" s="2" customFormat="1" x14ac:dyDescent="0.2"/>
    <row r="251" s="2" customFormat="1" x14ac:dyDescent="0.2"/>
    <row r="252" s="2" customFormat="1" x14ac:dyDescent="0.2"/>
    <row r="253" s="2" customFormat="1" x14ac:dyDescent="0.2"/>
    <row r="254" s="2" customFormat="1" x14ac:dyDescent="0.2"/>
    <row r="255" s="2" customFormat="1" x14ac:dyDescent="0.2"/>
    <row r="256" s="2" customFormat="1" x14ac:dyDescent="0.2"/>
    <row r="257" s="2" customFormat="1" x14ac:dyDescent="0.2"/>
    <row r="258" s="2" customFormat="1" x14ac:dyDescent="0.2"/>
    <row r="259" s="2" customFormat="1" x14ac:dyDescent="0.2"/>
    <row r="260" s="2" customFormat="1" x14ac:dyDescent="0.2"/>
    <row r="261" s="2" customFormat="1" x14ac:dyDescent="0.2"/>
    <row r="262" s="2" customFormat="1" x14ac:dyDescent="0.2"/>
    <row r="263" s="2" customFormat="1" x14ac:dyDescent="0.2"/>
    <row r="264" s="2" customFormat="1" x14ac:dyDescent="0.2"/>
    <row r="265" s="2" customFormat="1" x14ac:dyDescent="0.2"/>
    <row r="266" s="2" customFormat="1" x14ac:dyDescent="0.2"/>
    <row r="267" s="2" customFormat="1" x14ac:dyDescent="0.2"/>
    <row r="268" s="2" customFormat="1" x14ac:dyDescent="0.2"/>
    <row r="269" s="2" customFormat="1" x14ac:dyDescent="0.2"/>
    <row r="270" s="2" customFormat="1" x14ac:dyDescent="0.2"/>
    <row r="271" s="2" customFormat="1" x14ac:dyDescent="0.2"/>
    <row r="272" s="2" customFormat="1" x14ac:dyDescent="0.2"/>
    <row r="273" s="2" customFormat="1" x14ac:dyDescent="0.2"/>
    <row r="274" s="2" customFormat="1" x14ac:dyDescent="0.2"/>
    <row r="275" s="2" customFormat="1" x14ac:dyDescent="0.2"/>
    <row r="276" s="2" customFormat="1" x14ac:dyDescent="0.2"/>
    <row r="277" s="2" customFormat="1" x14ac:dyDescent="0.2"/>
    <row r="278" s="2" customFormat="1" x14ac:dyDescent="0.2"/>
    <row r="279" s="2" customFormat="1" x14ac:dyDescent="0.2"/>
    <row r="280" s="2" customFormat="1" x14ac:dyDescent="0.2"/>
    <row r="281" s="2" customFormat="1" x14ac:dyDescent="0.2"/>
    <row r="282" s="2" customFormat="1" x14ac:dyDescent="0.2"/>
    <row r="283" s="2" customFormat="1" x14ac:dyDescent="0.2"/>
    <row r="284" s="2" customFormat="1" x14ac:dyDescent="0.2"/>
    <row r="285" s="2" customFormat="1" x14ac:dyDescent="0.2"/>
    <row r="286" s="2" customFormat="1" x14ac:dyDescent="0.2"/>
    <row r="287" s="2" customFormat="1" x14ac:dyDescent="0.2"/>
    <row r="288" s="2" customFormat="1" x14ac:dyDescent="0.2"/>
    <row r="289" s="2" customFormat="1" x14ac:dyDescent="0.2"/>
    <row r="290" s="2" customFormat="1" x14ac:dyDescent="0.2"/>
    <row r="291" s="2" customFormat="1" x14ac:dyDescent="0.2"/>
    <row r="292" s="2" customFormat="1" x14ac:dyDescent="0.2"/>
    <row r="293" s="2" customFormat="1" x14ac:dyDescent="0.2"/>
    <row r="294" s="2" customFormat="1" x14ac:dyDescent="0.2"/>
    <row r="295" s="2" customFormat="1" x14ac:dyDescent="0.2"/>
    <row r="296" s="2" customFormat="1" x14ac:dyDescent="0.2"/>
    <row r="297" s="2" customFormat="1" x14ac:dyDescent="0.2"/>
    <row r="298" s="2" customFormat="1" x14ac:dyDescent="0.2"/>
    <row r="299" s="2" customFormat="1" x14ac:dyDescent="0.2"/>
    <row r="300" s="2" customFormat="1" x14ac:dyDescent="0.2"/>
    <row r="301" s="2" customFormat="1" x14ac:dyDescent="0.2"/>
    <row r="302" s="2" customFormat="1" x14ac:dyDescent="0.2"/>
    <row r="303" s="2" customFormat="1" x14ac:dyDescent="0.2"/>
    <row r="304" s="2" customFormat="1" x14ac:dyDescent="0.2"/>
    <row r="305" s="2" customFormat="1" x14ac:dyDescent="0.2"/>
    <row r="306" s="2" customFormat="1" x14ac:dyDescent="0.2"/>
    <row r="307" s="2" customFormat="1" x14ac:dyDescent="0.2"/>
    <row r="308" s="2" customFormat="1" x14ac:dyDescent="0.2"/>
    <row r="309" s="2" customFormat="1" x14ac:dyDescent="0.2"/>
    <row r="310" s="2" customFormat="1" x14ac:dyDescent="0.2"/>
    <row r="311" s="2" customFormat="1" x14ac:dyDescent="0.2"/>
    <row r="312" s="2" customFormat="1" x14ac:dyDescent="0.2"/>
    <row r="313" s="2" customFormat="1" x14ac:dyDescent="0.2"/>
    <row r="314" s="2" customFormat="1" x14ac:dyDescent="0.2"/>
    <row r="315" s="2" customFormat="1" x14ac:dyDescent="0.2"/>
    <row r="316" s="2" customFormat="1" x14ac:dyDescent="0.2"/>
    <row r="317" s="2" customFormat="1" x14ac:dyDescent="0.2"/>
    <row r="318" s="2" customFormat="1" x14ac:dyDescent="0.2"/>
    <row r="319" s="2" customFormat="1" x14ac:dyDescent="0.2"/>
    <row r="320" s="2" customFormat="1" x14ac:dyDescent="0.2"/>
    <row r="321" s="2" customFormat="1" x14ac:dyDescent="0.2"/>
    <row r="322" s="2" customFormat="1" x14ac:dyDescent="0.2"/>
    <row r="323" s="2" customFormat="1" x14ac:dyDescent="0.2"/>
    <row r="324" s="2" customFormat="1" x14ac:dyDescent="0.2"/>
    <row r="325" s="2" customFormat="1" x14ac:dyDescent="0.2"/>
    <row r="326" s="2" customFormat="1" x14ac:dyDescent="0.2"/>
    <row r="327" s="2" customFormat="1" x14ac:dyDescent="0.2"/>
    <row r="328" s="2" customFormat="1" x14ac:dyDescent="0.2"/>
    <row r="329" s="2" customFormat="1" x14ac:dyDescent="0.2"/>
    <row r="330" s="2" customFormat="1" x14ac:dyDescent="0.2"/>
    <row r="331" s="2" customFormat="1" x14ac:dyDescent="0.2"/>
    <row r="332" s="2" customFormat="1" x14ac:dyDescent="0.2"/>
    <row r="333" s="2" customFormat="1" x14ac:dyDescent="0.2"/>
    <row r="334" s="2" customFormat="1" x14ac:dyDescent="0.2"/>
    <row r="335" s="2" customFormat="1" x14ac:dyDescent="0.2"/>
    <row r="336" s="2" customFormat="1" x14ac:dyDescent="0.2"/>
    <row r="337" s="2" customFormat="1" x14ac:dyDescent="0.2"/>
    <row r="338" s="2" customFormat="1" x14ac:dyDescent="0.2"/>
    <row r="339" s="2" customFormat="1" x14ac:dyDescent="0.2"/>
    <row r="340" s="2" customFormat="1" x14ac:dyDescent="0.2"/>
    <row r="341" s="2" customFormat="1" x14ac:dyDescent="0.2"/>
    <row r="342" s="2" customFormat="1" x14ac:dyDescent="0.2"/>
    <row r="343" s="2" customFormat="1" x14ac:dyDescent="0.2"/>
    <row r="344" s="2" customFormat="1" x14ac:dyDescent="0.2"/>
    <row r="345" s="2" customFormat="1" x14ac:dyDescent="0.2"/>
    <row r="346" s="2" customFormat="1" x14ac:dyDescent="0.2"/>
    <row r="347" s="2" customFormat="1" x14ac:dyDescent="0.2"/>
    <row r="348" s="2" customFormat="1" x14ac:dyDescent="0.2"/>
    <row r="349" s="2" customFormat="1" x14ac:dyDescent="0.2"/>
    <row r="350" s="2" customFormat="1" x14ac:dyDescent="0.2"/>
    <row r="351" s="2" customFormat="1" x14ac:dyDescent="0.2"/>
    <row r="352" s="2" customFormat="1" x14ac:dyDescent="0.2"/>
    <row r="353" s="2" customFormat="1" x14ac:dyDescent="0.2"/>
    <row r="354" s="2" customFormat="1" x14ac:dyDescent="0.2"/>
    <row r="355" s="2" customFormat="1" x14ac:dyDescent="0.2"/>
    <row r="356" s="2" customFormat="1" x14ac:dyDescent="0.2"/>
    <row r="357" s="2" customFormat="1" x14ac:dyDescent="0.2"/>
    <row r="358" s="2" customFormat="1" x14ac:dyDescent="0.2"/>
    <row r="359" s="2" customFormat="1" x14ac:dyDescent="0.2"/>
    <row r="360" s="2" customFormat="1" x14ac:dyDescent="0.2"/>
    <row r="361" s="2" customFormat="1" x14ac:dyDescent="0.2"/>
    <row r="362" s="2" customFormat="1" x14ac:dyDescent="0.2"/>
    <row r="363" s="2" customFormat="1" x14ac:dyDescent="0.2"/>
    <row r="364" s="2" customFormat="1" x14ac:dyDescent="0.2"/>
    <row r="365" s="2" customFormat="1" x14ac:dyDescent="0.2"/>
    <row r="366" s="2" customFormat="1" x14ac:dyDescent="0.2"/>
    <row r="367" s="2" customFormat="1" x14ac:dyDescent="0.2"/>
    <row r="368" s="2" customFormat="1" x14ac:dyDescent="0.2"/>
    <row r="369" s="2" customFormat="1" x14ac:dyDescent="0.2"/>
    <row r="370" s="2" customFormat="1" x14ac:dyDescent="0.2"/>
    <row r="371" s="2" customFormat="1" x14ac:dyDescent="0.2"/>
    <row r="372" s="2" customFormat="1" x14ac:dyDescent="0.2"/>
    <row r="373" s="2" customFormat="1" x14ac:dyDescent="0.2"/>
    <row r="374" s="2" customFormat="1" x14ac:dyDescent="0.2"/>
    <row r="375" s="2" customFormat="1" x14ac:dyDescent="0.2"/>
    <row r="376" s="2" customFormat="1" x14ac:dyDescent="0.2"/>
    <row r="377" s="2" customFormat="1" x14ac:dyDescent="0.2"/>
    <row r="378" s="2" customFormat="1" x14ac:dyDescent="0.2"/>
    <row r="379" s="2" customFormat="1" x14ac:dyDescent="0.2"/>
    <row r="380" s="2" customFormat="1" x14ac:dyDescent="0.2"/>
    <row r="381" s="2" customFormat="1" x14ac:dyDescent="0.2"/>
    <row r="382" s="2" customFormat="1" x14ac:dyDescent="0.2"/>
    <row r="383" s="2" customFormat="1" x14ac:dyDescent="0.2"/>
    <row r="384" s="2" customFormat="1" x14ac:dyDescent="0.2"/>
    <row r="385" s="2" customFormat="1" x14ac:dyDescent="0.2"/>
    <row r="386" s="2" customFormat="1" x14ac:dyDescent="0.2"/>
    <row r="387" s="2" customFormat="1" x14ac:dyDescent="0.2"/>
    <row r="388" s="2" customFormat="1" x14ac:dyDescent="0.2"/>
    <row r="389" s="2" customFormat="1" x14ac:dyDescent="0.2"/>
    <row r="390" s="2" customFormat="1" x14ac:dyDescent="0.2"/>
    <row r="391" s="2" customFormat="1" x14ac:dyDescent="0.2"/>
    <row r="392" s="2" customFormat="1" x14ac:dyDescent="0.2"/>
    <row r="393" s="2" customFormat="1" x14ac:dyDescent="0.2"/>
    <row r="394" s="2" customFormat="1" x14ac:dyDescent="0.2"/>
    <row r="395" s="2" customFormat="1" x14ac:dyDescent="0.2"/>
    <row r="396" s="2" customFormat="1" x14ac:dyDescent="0.2"/>
    <row r="397" s="2" customFormat="1" x14ac:dyDescent="0.2"/>
    <row r="398" s="2" customFormat="1" x14ac:dyDescent="0.2"/>
    <row r="399" s="2" customFormat="1" x14ac:dyDescent="0.2"/>
    <row r="400" s="2" customFormat="1" x14ac:dyDescent="0.2"/>
    <row r="401" s="2" customFormat="1" x14ac:dyDescent="0.2"/>
    <row r="402" s="2" customFormat="1" x14ac:dyDescent="0.2"/>
    <row r="403" s="2" customFormat="1" x14ac:dyDescent="0.2"/>
    <row r="404" s="2" customFormat="1" x14ac:dyDescent="0.2"/>
    <row r="405" s="2" customFormat="1" x14ac:dyDescent="0.2"/>
    <row r="406" s="2" customFormat="1" x14ac:dyDescent="0.2"/>
    <row r="407" s="2" customFormat="1" x14ac:dyDescent="0.2"/>
    <row r="408" s="2" customFormat="1" x14ac:dyDescent="0.2"/>
    <row r="409" s="2" customFormat="1" x14ac:dyDescent="0.2"/>
    <row r="410" s="2" customFormat="1" x14ac:dyDescent="0.2"/>
    <row r="411" s="2" customFormat="1" x14ac:dyDescent="0.2"/>
    <row r="412" s="2" customFormat="1" x14ac:dyDescent="0.2"/>
    <row r="413" s="2" customFormat="1" x14ac:dyDescent="0.2"/>
    <row r="414" s="2" customFormat="1" x14ac:dyDescent="0.2"/>
    <row r="415" s="2" customFormat="1" x14ac:dyDescent="0.2"/>
    <row r="416" s="2" customFormat="1" x14ac:dyDescent="0.2"/>
    <row r="417" s="2" customFormat="1" x14ac:dyDescent="0.2"/>
    <row r="418" s="2" customFormat="1" x14ac:dyDescent="0.2"/>
    <row r="419" s="2" customFormat="1" x14ac:dyDescent="0.2"/>
    <row r="420" s="2" customFormat="1" x14ac:dyDescent="0.2"/>
    <row r="421" s="2" customFormat="1" x14ac:dyDescent="0.2"/>
    <row r="422" s="2" customFormat="1" x14ac:dyDescent="0.2"/>
    <row r="423" s="2" customFormat="1" x14ac:dyDescent="0.2"/>
    <row r="424" s="2" customFormat="1" x14ac:dyDescent="0.2"/>
    <row r="425" s="2" customFormat="1" x14ac:dyDescent="0.2"/>
    <row r="426" s="2" customFormat="1" x14ac:dyDescent="0.2"/>
    <row r="427" s="2" customFormat="1" x14ac:dyDescent="0.2"/>
    <row r="428" s="2" customFormat="1" x14ac:dyDescent="0.2"/>
    <row r="429" s="2" customFormat="1" x14ac:dyDescent="0.2"/>
    <row r="430" s="2" customFormat="1" x14ac:dyDescent="0.2"/>
    <row r="431" s="2" customFormat="1" x14ac:dyDescent="0.2"/>
    <row r="432" s="2" customFormat="1" x14ac:dyDescent="0.2"/>
    <row r="433" s="2" customFormat="1" x14ac:dyDescent="0.2"/>
    <row r="434" s="2" customFormat="1" x14ac:dyDescent="0.2"/>
    <row r="435" s="2" customFormat="1" x14ac:dyDescent="0.2"/>
    <row r="436" s="2" customFormat="1" x14ac:dyDescent="0.2"/>
    <row r="437" s="2" customFormat="1" x14ac:dyDescent="0.2"/>
    <row r="438" s="2" customFormat="1" x14ac:dyDescent="0.2"/>
    <row r="439" s="2" customFormat="1" x14ac:dyDescent="0.2"/>
    <row r="440" s="2" customFormat="1" x14ac:dyDescent="0.2"/>
    <row r="441" s="2" customFormat="1" x14ac:dyDescent="0.2"/>
    <row r="442" s="2" customFormat="1" x14ac:dyDescent="0.2"/>
    <row r="443" s="2" customFormat="1" x14ac:dyDescent="0.2"/>
    <row r="444" s="2" customFormat="1" x14ac:dyDescent="0.2"/>
    <row r="445" s="2" customFormat="1" x14ac:dyDescent="0.2"/>
    <row r="446" s="2" customFormat="1" x14ac:dyDescent="0.2"/>
    <row r="447" s="2" customFormat="1" x14ac:dyDescent="0.2"/>
    <row r="448" s="2" customFormat="1" x14ac:dyDescent="0.2"/>
    <row r="449" s="2" customFormat="1" x14ac:dyDescent="0.2"/>
    <row r="450" s="2" customFormat="1" x14ac:dyDescent="0.2"/>
    <row r="451" s="2" customFormat="1" x14ac:dyDescent="0.2"/>
    <row r="452" s="2" customFormat="1" x14ac:dyDescent="0.2"/>
    <row r="453" s="2" customFormat="1" x14ac:dyDescent="0.2"/>
    <row r="454" s="2" customFormat="1" x14ac:dyDescent="0.2"/>
    <row r="455" s="2" customFormat="1" x14ac:dyDescent="0.2"/>
    <row r="456" s="2" customFormat="1" x14ac:dyDescent="0.2"/>
    <row r="457" s="2" customFormat="1" x14ac:dyDescent="0.2"/>
    <row r="458" s="2" customFormat="1" x14ac:dyDescent="0.2"/>
    <row r="459" s="2" customFormat="1" x14ac:dyDescent="0.2"/>
    <row r="460" s="2" customFormat="1" x14ac:dyDescent="0.2"/>
    <row r="461" s="2" customFormat="1" x14ac:dyDescent="0.2"/>
    <row r="462" s="2" customFormat="1" x14ac:dyDescent="0.2"/>
    <row r="463" s="2" customFormat="1" x14ac:dyDescent="0.2"/>
    <row r="464" s="2" customFormat="1" x14ac:dyDescent="0.2"/>
    <row r="465" s="2" customFormat="1" x14ac:dyDescent="0.2"/>
    <row r="466" s="2" customFormat="1" x14ac:dyDescent="0.2"/>
    <row r="467" s="2" customFormat="1" x14ac:dyDescent="0.2"/>
    <row r="468" s="2" customFormat="1" x14ac:dyDescent="0.2"/>
    <row r="469" s="2" customFormat="1" x14ac:dyDescent="0.2"/>
    <row r="470" s="2" customFormat="1" x14ac:dyDescent="0.2"/>
    <row r="471" s="2" customFormat="1" x14ac:dyDescent="0.2"/>
    <row r="472" s="2" customFormat="1" x14ac:dyDescent="0.2"/>
    <row r="473" s="2" customFormat="1" x14ac:dyDescent="0.2"/>
    <row r="474" s="2" customFormat="1" x14ac:dyDescent="0.2"/>
    <row r="475" s="2" customFormat="1" x14ac:dyDescent="0.2"/>
    <row r="476" s="2" customFormat="1" x14ac:dyDescent="0.2"/>
    <row r="477" s="2" customFormat="1" x14ac:dyDescent="0.2"/>
    <row r="478" s="2" customFormat="1" x14ac:dyDescent="0.2"/>
    <row r="479" s="2" customFormat="1" x14ac:dyDescent="0.2"/>
    <row r="480" s="2" customFormat="1" x14ac:dyDescent="0.2"/>
    <row r="481" s="2" customFormat="1" x14ac:dyDescent="0.2"/>
    <row r="482" s="2" customFormat="1" x14ac:dyDescent="0.2"/>
    <row r="483" s="2" customFormat="1" x14ac:dyDescent="0.2"/>
    <row r="484" s="2" customFormat="1" x14ac:dyDescent="0.2"/>
    <row r="485" s="2" customFormat="1" x14ac:dyDescent="0.2"/>
    <row r="486" s="2" customFormat="1" x14ac:dyDescent="0.2"/>
    <row r="487" s="2" customFormat="1" x14ac:dyDescent="0.2"/>
    <row r="488" s="2" customFormat="1" x14ac:dyDescent="0.2"/>
    <row r="489" s="2" customFormat="1" x14ac:dyDescent="0.2"/>
    <row r="490" s="2" customFormat="1" x14ac:dyDescent="0.2"/>
    <row r="491" s="2" customFormat="1" x14ac:dyDescent="0.2"/>
    <row r="492" s="2" customFormat="1" x14ac:dyDescent="0.2"/>
    <row r="493" s="2" customFormat="1" x14ac:dyDescent="0.2"/>
    <row r="494" s="2" customFormat="1" x14ac:dyDescent="0.2"/>
    <row r="495" s="2" customFormat="1" x14ac:dyDescent="0.2"/>
    <row r="496" s="2" customFormat="1" x14ac:dyDescent="0.2"/>
    <row r="497" s="2" customFormat="1" x14ac:dyDescent="0.2"/>
    <row r="498" s="2" customFormat="1" x14ac:dyDescent="0.2"/>
    <row r="499" s="2" customFormat="1" x14ac:dyDescent="0.2"/>
    <row r="500" s="2" customFormat="1" x14ac:dyDescent="0.2"/>
    <row r="501" s="2" customFormat="1" x14ac:dyDescent="0.2"/>
    <row r="502" s="2" customFormat="1" x14ac:dyDescent="0.2"/>
    <row r="503" s="2" customFormat="1" x14ac:dyDescent="0.2"/>
    <row r="504" s="2" customFormat="1" x14ac:dyDescent="0.2"/>
    <row r="505" s="2" customFormat="1" x14ac:dyDescent="0.2"/>
    <row r="506" s="2" customFormat="1" x14ac:dyDescent="0.2"/>
    <row r="507" s="2" customFormat="1" x14ac:dyDescent="0.2"/>
    <row r="508" s="2" customFormat="1" x14ac:dyDescent="0.2"/>
    <row r="509" s="2" customFormat="1" x14ac:dyDescent="0.2"/>
    <row r="510" s="2" customFormat="1" x14ac:dyDescent="0.2"/>
    <row r="511" s="2" customFormat="1" x14ac:dyDescent="0.2"/>
    <row r="512" s="2" customFormat="1" x14ac:dyDescent="0.2"/>
    <row r="513" s="2" customFormat="1" x14ac:dyDescent="0.2"/>
    <row r="514" s="2" customFormat="1" x14ac:dyDescent="0.2"/>
    <row r="515" s="2" customFormat="1" x14ac:dyDescent="0.2"/>
    <row r="516" s="2" customFormat="1" x14ac:dyDescent="0.2"/>
    <row r="517" s="2" customFormat="1" x14ac:dyDescent="0.2"/>
    <row r="518" s="2" customFormat="1" x14ac:dyDescent="0.2"/>
    <row r="519" s="2" customFormat="1" x14ac:dyDescent="0.2"/>
    <row r="520" s="2" customFormat="1" x14ac:dyDescent="0.2"/>
    <row r="521" s="2" customFormat="1" x14ac:dyDescent="0.2"/>
    <row r="522" s="2" customFormat="1" x14ac:dyDescent="0.2"/>
    <row r="523" s="2" customFormat="1" x14ac:dyDescent="0.2"/>
    <row r="524" s="2" customFormat="1" x14ac:dyDescent="0.2"/>
    <row r="525" s="2" customFormat="1" x14ac:dyDescent="0.2"/>
    <row r="526" s="2" customFormat="1" x14ac:dyDescent="0.2"/>
    <row r="527" s="2" customFormat="1" x14ac:dyDescent="0.2"/>
    <row r="528" s="2" customFormat="1" x14ac:dyDescent="0.2"/>
    <row r="529" s="2" customFormat="1" x14ac:dyDescent="0.2"/>
    <row r="530" s="2" customFormat="1" x14ac:dyDescent="0.2"/>
    <row r="531" s="2" customFormat="1" x14ac:dyDescent="0.2"/>
    <row r="532" s="2" customFormat="1" x14ac:dyDescent="0.2"/>
    <row r="533" s="2" customFormat="1" x14ac:dyDescent="0.2"/>
    <row r="534" s="2" customFormat="1" x14ac:dyDescent="0.2"/>
    <row r="535" s="2" customFormat="1" x14ac:dyDescent="0.2"/>
    <row r="536" s="2" customFormat="1" x14ac:dyDescent="0.2"/>
    <row r="537" s="2" customFormat="1" x14ac:dyDescent="0.2"/>
    <row r="538" s="2" customFormat="1" x14ac:dyDescent="0.2"/>
    <row r="539" s="2" customFormat="1" x14ac:dyDescent="0.2"/>
    <row r="540" s="2" customFormat="1" x14ac:dyDescent="0.2"/>
    <row r="541" s="2" customFormat="1" x14ac:dyDescent="0.2"/>
    <row r="542" s="2" customFormat="1" x14ac:dyDescent="0.2"/>
    <row r="543" s="2" customFormat="1" x14ac:dyDescent="0.2"/>
    <row r="544" s="2" customFormat="1" x14ac:dyDescent="0.2"/>
    <row r="545" s="2" customFormat="1" x14ac:dyDescent="0.2"/>
    <row r="546" s="2" customFormat="1" x14ac:dyDescent="0.2"/>
    <row r="547" s="2" customFormat="1" x14ac:dyDescent="0.2"/>
    <row r="548" s="2" customFormat="1" x14ac:dyDescent="0.2"/>
    <row r="549" s="2" customFormat="1" x14ac:dyDescent="0.2"/>
    <row r="550" s="2" customFormat="1" x14ac:dyDescent="0.2"/>
    <row r="551" s="2" customFormat="1" x14ac:dyDescent="0.2"/>
    <row r="552" s="2" customFormat="1" x14ac:dyDescent="0.2"/>
    <row r="553" s="2" customFormat="1" x14ac:dyDescent="0.2"/>
    <row r="554" s="2" customFormat="1" x14ac:dyDescent="0.2"/>
    <row r="555" s="2" customFormat="1" x14ac:dyDescent="0.2"/>
    <row r="556" s="2" customFormat="1" x14ac:dyDescent="0.2"/>
    <row r="557" s="2" customFormat="1" x14ac:dyDescent="0.2"/>
    <row r="558" s="2" customFormat="1" x14ac:dyDescent="0.2"/>
    <row r="559" s="2" customFormat="1" x14ac:dyDescent="0.2"/>
    <row r="560" s="2" customFormat="1" x14ac:dyDescent="0.2"/>
    <row r="561" s="2" customFormat="1" x14ac:dyDescent="0.2"/>
    <row r="562" s="2" customFormat="1" x14ac:dyDescent="0.2"/>
    <row r="563" s="2" customFormat="1" x14ac:dyDescent="0.2"/>
    <row r="564" s="2" customFormat="1" x14ac:dyDescent="0.2"/>
    <row r="565" s="2" customFormat="1" x14ac:dyDescent="0.2"/>
    <row r="566" s="2" customFormat="1" x14ac:dyDescent="0.2"/>
    <row r="567" s="2" customFormat="1" x14ac:dyDescent="0.2"/>
    <row r="568" s="2" customFormat="1" x14ac:dyDescent="0.2"/>
    <row r="569" s="2" customFormat="1" x14ac:dyDescent="0.2"/>
    <row r="570" s="2" customFormat="1" x14ac:dyDescent="0.2"/>
    <row r="571" s="2" customFormat="1" x14ac:dyDescent="0.2"/>
    <row r="572" s="2" customFormat="1" x14ac:dyDescent="0.2"/>
    <row r="573" s="2" customFormat="1" x14ac:dyDescent="0.2"/>
    <row r="574" s="2" customFormat="1" x14ac:dyDescent="0.2"/>
    <row r="575" s="2" customFormat="1" x14ac:dyDescent="0.2"/>
    <row r="576" s="2" customFormat="1" x14ac:dyDescent="0.2"/>
    <row r="577" s="2" customFormat="1" x14ac:dyDescent="0.2"/>
    <row r="578" s="2" customFormat="1" x14ac:dyDescent="0.2"/>
    <row r="579" s="2" customFormat="1" x14ac:dyDescent="0.2"/>
    <row r="580" s="2" customFormat="1" x14ac:dyDescent="0.2"/>
    <row r="581" s="2" customFormat="1" x14ac:dyDescent="0.2"/>
    <row r="582" s="2" customFormat="1" x14ac:dyDescent="0.2"/>
    <row r="583" s="2" customFormat="1" x14ac:dyDescent="0.2"/>
    <row r="584" s="2" customFormat="1" x14ac:dyDescent="0.2"/>
    <row r="585" s="2" customFormat="1" x14ac:dyDescent="0.2"/>
    <row r="586" s="2" customFormat="1" x14ac:dyDescent="0.2"/>
    <row r="587" s="2" customFormat="1" x14ac:dyDescent="0.2"/>
    <row r="588" s="2" customFormat="1" x14ac:dyDescent="0.2"/>
    <row r="589" s="2" customFormat="1" x14ac:dyDescent="0.2"/>
    <row r="590" s="2" customFormat="1" x14ac:dyDescent="0.2"/>
    <row r="591" s="2" customFormat="1" x14ac:dyDescent="0.2"/>
    <row r="592" s="2" customFormat="1" x14ac:dyDescent="0.2"/>
    <row r="593" s="2" customFormat="1" x14ac:dyDescent="0.2"/>
    <row r="594" s="2" customFormat="1" x14ac:dyDescent="0.2"/>
    <row r="595" s="2" customFormat="1" x14ac:dyDescent="0.2"/>
    <row r="596" s="2" customFormat="1" x14ac:dyDescent="0.2"/>
    <row r="597" s="2" customFormat="1" x14ac:dyDescent="0.2"/>
    <row r="598" s="2" customFormat="1" x14ac:dyDescent="0.2"/>
    <row r="599" s="2" customFormat="1" x14ac:dyDescent="0.2"/>
    <row r="600" s="2" customFormat="1" x14ac:dyDescent="0.2"/>
    <row r="601" s="2" customFormat="1" x14ac:dyDescent="0.2"/>
    <row r="602" s="2" customFormat="1" x14ac:dyDescent="0.2"/>
    <row r="603" s="2" customFormat="1" x14ac:dyDescent="0.2"/>
    <row r="604" s="2" customFormat="1" x14ac:dyDescent="0.2"/>
    <row r="605" s="2" customFormat="1" x14ac:dyDescent="0.2"/>
    <row r="606" s="2" customFormat="1" x14ac:dyDescent="0.2"/>
    <row r="607" s="2" customFormat="1" x14ac:dyDescent="0.2"/>
    <row r="608" s="2" customFormat="1" x14ac:dyDescent="0.2"/>
    <row r="609" s="2" customFormat="1" x14ac:dyDescent="0.2"/>
    <row r="610" s="2" customFormat="1" x14ac:dyDescent="0.2"/>
    <row r="611" s="2" customFormat="1" x14ac:dyDescent="0.2"/>
    <row r="612" s="2" customFormat="1" x14ac:dyDescent="0.2"/>
    <row r="613" s="2" customFormat="1" x14ac:dyDescent="0.2"/>
    <row r="614" s="2" customFormat="1" x14ac:dyDescent="0.2"/>
    <row r="615" s="2" customFormat="1" x14ac:dyDescent="0.2"/>
    <row r="616" s="2" customFormat="1" x14ac:dyDescent="0.2"/>
    <row r="617" s="2" customFormat="1" x14ac:dyDescent="0.2"/>
    <row r="618" s="2" customFormat="1" x14ac:dyDescent="0.2"/>
    <row r="619" s="2" customFormat="1" x14ac:dyDescent="0.2"/>
    <row r="620" s="2" customFormat="1" x14ac:dyDescent="0.2"/>
    <row r="621" s="2" customFormat="1" x14ac:dyDescent="0.2"/>
    <row r="622" s="2" customFormat="1" x14ac:dyDescent="0.2"/>
    <row r="623" s="2" customFormat="1" x14ac:dyDescent="0.2"/>
    <row r="624" s="2" customFormat="1" x14ac:dyDescent="0.2"/>
    <row r="625" s="2" customFormat="1" x14ac:dyDescent="0.2"/>
    <row r="626" s="2" customFormat="1" x14ac:dyDescent="0.2"/>
    <row r="627" s="2" customFormat="1" x14ac:dyDescent="0.2"/>
    <row r="628" s="2" customFormat="1" x14ac:dyDescent="0.2"/>
    <row r="629" s="2" customFormat="1" x14ac:dyDescent="0.2"/>
    <row r="630" s="2" customFormat="1" x14ac:dyDescent="0.2"/>
    <row r="631" s="2" customFormat="1" x14ac:dyDescent="0.2"/>
    <row r="632" s="2" customFormat="1" x14ac:dyDescent="0.2"/>
    <row r="633" s="2" customFormat="1" x14ac:dyDescent="0.2"/>
    <row r="634" s="2" customFormat="1" x14ac:dyDescent="0.2"/>
    <row r="635" s="2" customFormat="1" x14ac:dyDescent="0.2"/>
    <row r="636" s="2" customFormat="1" x14ac:dyDescent="0.2"/>
    <row r="637" s="2" customFormat="1" x14ac:dyDescent="0.2"/>
    <row r="638" s="2" customFormat="1" x14ac:dyDescent="0.2"/>
    <row r="639" s="2" customFormat="1" x14ac:dyDescent="0.2"/>
    <row r="640" s="2" customFormat="1" x14ac:dyDescent="0.2"/>
    <row r="641" s="2" customFormat="1" x14ac:dyDescent="0.2"/>
    <row r="642" s="2" customFormat="1" x14ac:dyDescent="0.2"/>
    <row r="643" s="2" customFormat="1" x14ac:dyDescent="0.2"/>
    <row r="644" s="2" customFormat="1" x14ac:dyDescent="0.2"/>
    <row r="645" s="2" customFormat="1" x14ac:dyDescent="0.2"/>
    <row r="646" s="2" customFormat="1" x14ac:dyDescent="0.2"/>
    <row r="647" s="2" customFormat="1" x14ac:dyDescent="0.2"/>
    <row r="648" s="2" customFormat="1" x14ac:dyDescent="0.2"/>
    <row r="649" s="2" customFormat="1" x14ac:dyDescent="0.2"/>
    <row r="650" s="2" customFormat="1" x14ac:dyDescent="0.2"/>
    <row r="651" s="2" customFormat="1" x14ac:dyDescent="0.2"/>
    <row r="652" s="2" customFormat="1" x14ac:dyDescent="0.2"/>
    <row r="653" s="2" customFormat="1" x14ac:dyDescent="0.2"/>
    <row r="654" s="2" customFormat="1" x14ac:dyDescent="0.2"/>
    <row r="655" s="2" customFormat="1" x14ac:dyDescent="0.2"/>
    <row r="656" s="2" customFormat="1" x14ac:dyDescent="0.2"/>
    <row r="657" s="2" customFormat="1" x14ac:dyDescent="0.2"/>
    <row r="658" s="2" customFormat="1" x14ac:dyDescent="0.2"/>
    <row r="659" s="2" customFormat="1" x14ac:dyDescent="0.2"/>
    <row r="660" s="2" customFormat="1" x14ac:dyDescent="0.2"/>
    <row r="661" s="2" customFormat="1" x14ac:dyDescent="0.2"/>
    <row r="662" s="2" customFormat="1" x14ac:dyDescent="0.2"/>
    <row r="663" s="2" customFormat="1" x14ac:dyDescent="0.2"/>
    <row r="664" s="2" customFormat="1" x14ac:dyDescent="0.2"/>
    <row r="665" s="2" customFormat="1" x14ac:dyDescent="0.2"/>
    <row r="666" s="2" customFormat="1" x14ac:dyDescent="0.2"/>
    <row r="667" s="2" customFormat="1" x14ac:dyDescent="0.2"/>
    <row r="668" s="2" customFormat="1" x14ac:dyDescent="0.2"/>
    <row r="669" s="2" customFormat="1" x14ac:dyDescent="0.2"/>
    <row r="670" s="2" customFormat="1" x14ac:dyDescent="0.2"/>
    <row r="671" s="2" customFormat="1" x14ac:dyDescent="0.2"/>
    <row r="672" s="2" customFormat="1" x14ac:dyDescent="0.2"/>
    <row r="673" s="2" customFormat="1" x14ac:dyDescent="0.2"/>
    <row r="674" s="2" customFormat="1" x14ac:dyDescent="0.2"/>
    <row r="675" s="2" customFormat="1" x14ac:dyDescent="0.2"/>
    <row r="676" s="2" customFormat="1" x14ac:dyDescent="0.2"/>
    <row r="677" s="2" customFormat="1" x14ac:dyDescent="0.2"/>
    <row r="678" s="2" customFormat="1" x14ac:dyDescent="0.2"/>
    <row r="679" s="2" customFormat="1" x14ac:dyDescent="0.2"/>
    <row r="680" s="2" customFormat="1" x14ac:dyDescent="0.2"/>
    <row r="681" s="2" customFormat="1" x14ac:dyDescent="0.2"/>
    <row r="682" s="2" customFormat="1" x14ac:dyDescent="0.2"/>
    <row r="683" s="2" customFormat="1" x14ac:dyDescent="0.2"/>
    <row r="684" s="2" customFormat="1" x14ac:dyDescent="0.2"/>
    <row r="685" s="2" customFormat="1" x14ac:dyDescent="0.2"/>
    <row r="686" s="2" customFormat="1" x14ac:dyDescent="0.2"/>
    <row r="687" s="2" customFormat="1" x14ac:dyDescent="0.2"/>
    <row r="688" s="2" customFormat="1" x14ac:dyDescent="0.2"/>
    <row r="689" s="2" customFormat="1" x14ac:dyDescent="0.2"/>
    <row r="690" s="2" customFormat="1" x14ac:dyDescent="0.2"/>
    <row r="691" s="2" customFormat="1" x14ac:dyDescent="0.2"/>
    <row r="692" s="2" customFormat="1" x14ac:dyDescent="0.2"/>
    <row r="693" s="2" customFormat="1" x14ac:dyDescent="0.2"/>
    <row r="694" s="2" customFormat="1" x14ac:dyDescent="0.2"/>
    <row r="695" s="2" customFormat="1" x14ac:dyDescent="0.2"/>
    <row r="696" s="2" customFormat="1" x14ac:dyDescent="0.2"/>
    <row r="697" s="2" customFormat="1" x14ac:dyDescent="0.2"/>
    <row r="698" s="2" customFormat="1" x14ac:dyDescent="0.2"/>
    <row r="699" s="2" customFormat="1" x14ac:dyDescent="0.2"/>
    <row r="700" s="2" customFormat="1" x14ac:dyDescent="0.2"/>
    <row r="701" s="2" customFormat="1" x14ac:dyDescent="0.2"/>
    <row r="702" s="2" customFormat="1" x14ac:dyDescent="0.2"/>
    <row r="703" s="2" customFormat="1" x14ac:dyDescent="0.2"/>
    <row r="704" s="2" customFormat="1" x14ac:dyDescent="0.2"/>
    <row r="705" s="2" customFormat="1" x14ac:dyDescent="0.2"/>
    <row r="706" s="2" customFormat="1" x14ac:dyDescent="0.2"/>
    <row r="707" s="2" customFormat="1" x14ac:dyDescent="0.2"/>
    <row r="708" s="2" customFormat="1" x14ac:dyDescent="0.2"/>
    <row r="709" s="2" customFormat="1" x14ac:dyDescent="0.2"/>
    <row r="710" s="2" customFormat="1" x14ac:dyDescent="0.2"/>
    <row r="711" s="2" customFormat="1" x14ac:dyDescent="0.2"/>
    <row r="712" s="2" customFormat="1" x14ac:dyDescent="0.2"/>
    <row r="713" s="2" customFormat="1" x14ac:dyDescent="0.2"/>
    <row r="714" s="2" customFormat="1" x14ac:dyDescent="0.2"/>
    <row r="715" s="2" customFormat="1" x14ac:dyDescent="0.2"/>
    <row r="716" s="2" customFormat="1" x14ac:dyDescent="0.2"/>
    <row r="717" s="2" customFormat="1" x14ac:dyDescent="0.2"/>
    <row r="718" s="2" customFormat="1" x14ac:dyDescent="0.2"/>
    <row r="719" s="2" customFormat="1" x14ac:dyDescent="0.2"/>
    <row r="720" s="2" customFormat="1" x14ac:dyDescent="0.2"/>
    <row r="721" s="2" customFormat="1" x14ac:dyDescent="0.2"/>
    <row r="722" s="2" customFormat="1" x14ac:dyDescent="0.2"/>
    <row r="723" s="2" customFormat="1" x14ac:dyDescent="0.2"/>
    <row r="724" s="2" customFormat="1" x14ac:dyDescent="0.2"/>
    <row r="725" s="2" customFormat="1" x14ac:dyDescent="0.2"/>
    <row r="726" s="2" customFormat="1" x14ac:dyDescent="0.2"/>
    <row r="727" s="2" customFormat="1" x14ac:dyDescent="0.2"/>
    <row r="728" s="2" customFormat="1" x14ac:dyDescent="0.2"/>
    <row r="729" s="2" customFormat="1" x14ac:dyDescent="0.2"/>
    <row r="730" s="2" customFormat="1" x14ac:dyDescent="0.2"/>
    <row r="731" s="2" customFormat="1" x14ac:dyDescent="0.2"/>
    <row r="732" s="2" customFormat="1" x14ac:dyDescent="0.2"/>
    <row r="733" s="2" customFormat="1" x14ac:dyDescent="0.2"/>
    <row r="734" s="2" customFormat="1" x14ac:dyDescent="0.2"/>
    <row r="735" s="2" customFormat="1" x14ac:dyDescent="0.2"/>
    <row r="736" s="2" customFormat="1" x14ac:dyDescent="0.2"/>
    <row r="737" s="2" customFormat="1" x14ac:dyDescent="0.2"/>
    <row r="738" s="2" customFormat="1" x14ac:dyDescent="0.2"/>
    <row r="739" s="2" customFormat="1" x14ac:dyDescent="0.2"/>
    <row r="740" s="2" customFormat="1" x14ac:dyDescent="0.2"/>
    <row r="741" s="2" customFormat="1" x14ac:dyDescent="0.2"/>
    <row r="742" s="2" customFormat="1" x14ac:dyDescent="0.2"/>
    <row r="743" s="2" customFormat="1" x14ac:dyDescent="0.2"/>
    <row r="744" s="2" customFormat="1" x14ac:dyDescent="0.2"/>
    <row r="745" s="2" customFormat="1" x14ac:dyDescent="0.2"/>
    <row r="746" s="2" customFormat="1" x14ac:dyDescent="0.2"/>
    <row r="747" s="2" customFormat="1" x14ac:dyDescent="0.2"/>
    <row r="748" s="2" customFormat="1" x14ac:dyDescent="0.2"/>
    <row r="749" s="2" customFormat="1" x14ac:dyDescent="0.2"/>
    <row r="750" s="2" customFormat="1" x14ac:dyDescent="0.2"/>
    <row r="751" s="2" customFormat="1" x14ac:dyDescent="0.2"/>
    <row r="752" s="2" customFormat="1" x14ac:dyDescent="0.2"/>
    <row r="753" s="2" customFormat="1" x14ac:dyDescent="0.2"/>
    <row r="754" s="2" customFormat="1" x14ac:dyDescent="0.2"/>
    <row r="755" s="2" customFormat="1" x14ac:dyDescent="0.2"/>
    <row r="756" s="2" customFormat="1" x14ac:dyDescent="0.2"/>
    <row r="757" s="2" customFormat="1" x14ac:dyDescent="0.2"/>
    <row r="758" s="2" customFormat="1" x14ac:dyDescent="0.2"/>
    <row r="759" s="2" customFormat="1" x14ac:dyDescent="0.2"/>
    <row r="760" s="2" customFormat="1" x14ac:dyDescent="0.2"/>
    <row r="761" s="2" customFormat="1" x14ac:dyDescent="0.2"/>
    <row r="762" s="2" customFormat="1" x14ac:dyDescent="0.2"/>
    <row r="763" s="2" customFormat="1" x14ac:dyDescent="0.2"/>
    <row r="764" s="2" customFormat="1" x14ac:dyDescent="0.2"/>
    <row r="765" s="2" customFormat="1" x14ac:dyDescent="0.2"/>
    <row r="766" s="2" customFormat="1" x14ac:dyDescent="0.2"/>
    <row r="767" s="2" customFormat="1" x14ac:dyDescent="0.2"/>
    <row r="768" s="2" customFormat="1" x14ac:dyDescent="0.2"/>
    <row r="769" s="2" customFormat="1" x14ac:dyDescent="0.2"/>
    <row r="770" s="2" customFormat="1" x14ac:dyDescent="0.2"/>
    <row r="771" s="2" customFormat="1" x14ac:dyDescent="0.2"/>
    <row r="772" s="2" customFormat="1" x14ac:dyDescent="0.2"/>
    <row r="773" s="2" customFormat="1" x14ac:dyDescent="0.2"/>
    <row r="774" s="2" customFormat="1" x14ac:dyDescent="0.2"/>
    <row r="775" s="2" customFormat="1" x14ac:dyDescent="0.2"/>
    <row r="776" s="2" customFormat="1" x14ac:dyDescent="0.2"/>
    <row r="777" s="2" customFormat="1" x14ac:dyDescent="0.2"/>
    <row r="778" s="2" customFormat="1" x14ac:dyDescent="0.2"/>
    <row r="779" s="2" customFormat="1" x14ac:dyDescent="0.2"/>
    <row r="780" s="2" customFormat="1" x14ac:dyDescent="0.2"/>
    <row r="781" s="2" customFormat="1" x14ac:dyDescent="0.2"/>
    <row r="782" s="2" customFormat="1" x14ac:dyDescent="0.2"/>
    <row r="783" s="2" customFormat="1" x14ac:dyDescent="0.2"/>
    <row r="784" s="2" customFormat="1" x14ac:dyDescent="0.2"/>
    <row r="785" s="2" customFormat="1" x14ac:dyDescent="0.2"/>
    <row r="786" s="2" customFormat="1" x14ac:dyDescent="0.2"/>
    <row r="787" s="2" customFormat="1" x14ac:dyDescent="0.2"/>
    <row r="788" s="2" customFormat="1" x14ac:dyDescent="0.2"/>
    <row r="789" s="2" customFormat="1" x14ac:dyDescent="0.2"/>
    <row r="790" s="2" customFormat="1" x14ac:dyDescent="0.2"/>
    <row r="791" s="2" customFormat="1" x14ac:dyDescent="0.2"/>
    <row r="792" s="2" customFormat="1" x14ac:dyDescent="0.2"/>
    <row r="793" s="2" customFormat="1" x14ac:dyDescent="0.2"/>
    <row r="794" s="2" customFormat="1" x14ac:dyDescent="0.2"/>
    <row r="795" s="2" customFormat="1" x14ac:dyDescent="0.2"/>
    <row r="796" s="2" customFormat="1" x14ac:dyDescent="0.2"/>
    <row r="797" s="2" customFormat="1" x14ac:dyDescent="0.2"/>
    <row r="798" s="2" customFormat="1" x14ac:dyDescent="0.2"/>
    <row r="799" s="2" customFormat="1" x14ac:dyDescent="0.2"/>
    <row r="800" s="2" customFormat="1" x14ac:dyDescent="0.2"/>
    <row r="801" s="2" customFormat="1" x14ac:dyDescent="0.2"/>
    <row r="802" s="2" customFormat="1" x14ac:dyDescent="0.2"/>
    <row r="803" s="2" customFormat="1" x14ac:dyDescent="0.2"/>
    <row r="804" s="2" customFormat="1" x14ac:dyDescent="0.2"/>
    <row r="805" s="2" customFormat="1" x14ac:dyDescent="0.2"/>
    <row r="806" s="2" customFormat="1" x14ac:dyDescent="0.2"/>
    <row r="807" s="2" customFormat="1" x14ac:dyDescent="0.2"/>
    <row r="808" s="2" customFormat="1" x14ac:dyDescent="0.2"/>
    <row r="809" s="2" customFormat="1" x14ac:dyDescent="0.2"/>
    <row r="810" s="2" customFormat="1" x14ac:dyDescent="0.2"/>
    <row r="811" s="2" customFormat="1" x14ac:dyDescent="0.2"/>
    <row r="812" s="2" customFormat="1" x14ac:dyDescent="0.2"/>
    <row r="813" s="2" customFormat="1" x14ac:dyDescent="0.2"/>
    <row r="814" s="2" customFormat="1" x14ac:dyDescent="0.2"/>
    <row r="815" s="2" customFormat="1" x14ac:dyDescent="0.2"/>
    <row r="816" s="2" customFormat="1" x14ac:dyDescent="0.2"/>
    <row r="817" s="2" customFormat="1" x14ac:dyDescent="0.2"/>
    <row r="818" s="2" customFormat="1" x14ac:dyDescent="0.2"/>
    <row r="819" s="2" customFormat="1" x14ac:dyDescent="0.2"/>
    <row r="820" s="2" customFormat="1" x14ac:dyDescent="0.2"/>
    <row r="821" s="2" customFormat="1" x14ac:dyDescent="0.2"/>
    <row r="822" s="2" customFormat="1" x14ac:dyDescent="0.2"/>
    <row r="823" s="2" customFormat="1" x14ac:dyDescent="0.2"/>
    <row r="824" s="2" customFormat="1" x14ac:dyDescent="0.2"/>
    <row r="825" s="2" customFormat="1" x14ac:dyDescent="0.2"/>
    <row r="826" s="2" customFormat="1" x14ac:dyDescent="0.2"/>
    <row r="827" s="2" customFormat="1" x14ac:dyDescent="0.2"/>
    <row r="828" s="2" customFormat="1" x14ac:dyDescent="0.2"/>
    <row r="829" s="2" customFormat="1" x14ac:dyDescent="0.2"/>
    <row r="830" s="2" customFormat="1" x14ac:dyDescent="0.2"/>
    <row r="831" s="2" customFormat="1" x14ac:dyDescent="0.2"/>
    <row r="832" s="2" customFormat="1" x14ac:dyDescent="0.2"/>
    <row r="833" s="2" customFormat="1" x14ac:dyDescent="0.2"/>
    <row r="834" s="2" customFormat="1" x14ac:dyDescent="0.2"/>
    <row r="835" s="2" customFormat="1" x14ac:dyDescent="0.2"/>
    <row r="836" s="2" customFormat="1" x14ac:dyDescent="0.2"/>
    <row r="837" s="2" customFormat="1" x14ac:dyDescent="0.2"/>
    <row r="838" s="2" customFormat="1" x14ac:dyDescent="0.2"/>
    <row r="839" s="2" customFormat="1" x14ac:dyDescent="0.2"/>
    <row r="840" s="2" customFormat="1" x14ac:dyDescent="0.2"/>
    <row r="841" s="2" customFormat="1" x14ac:dyDescent="0.2"/>
    <row r="842" s="2" customFormat="1" x14ac:dyDescent="0.2"/>
    <row r="843" s="2" customFormat="1" x14ac:dyDescent="0.2"/>
    <row r="844" s="2" customFormat="1" x14ac:dyDescent="0.2"/>
    <row r="845" s="2" customFormat="1" x14ac:dyDescent="0.2"/>
    <row r="846" s="2" customFormat="1" x14ac:dyDescent="0.2"/>
    <row r="847" s="2" customFormat="1" x14ac:dyDescent="0.2"/>
    <row r="848" s="2" customFormat="1" x14ac:dyDescent="0.2"/>
    <row r="849" s="2" customFormat="1" x14ac:dyDescent="0.2"/>
    <row r="850" s="2" customFormat="1" x14ac:dyDescent="0.2"/>
    <row r="851" s="2" customFormat="1" x14ac:dyDescent="0.2"/>
    <row r="852" s="2" customFormat="1" x14ac:dyDescent="0.2"/>
    <row r="853" s="2" customFormat="1" x14ac:dyDescent="0.2"/>
    <row r="854" s="2" customFormat="1" x14ac:dyDescent="0.2"/>
    <row r="855" s="2" customFormat="1" x14ac:dyDescent="0.2"/>
    <row r="856" s="2" customFormat="1" x14ac:dyDescent="0.2"/>
    <row r="857" s="2" customFormat="1" x14ac:dyDescent="0.2"/>
    <row r="858" s="2" customFormat="1" x14ac:dyDescent="0.2"/>
    <row r="859" s="2" customFormat="1" x14ac:dyDescent="0.2"/>
    <row r="860" s="2" customFormat="1" x14ac:dyDescent="0.2"/>
    <row r="861" s="2" customFormat="1" x14ac:dyDescent="0.2"/>
    <row r="862" s="2" customFormat="1" x14ac:dyDescent="0.2"/>
    <row r="863" s="2" customFormat="1" x14ac:dyDescent="0.2"/>
    <row r="864" s="2" customFormat="1" x14ac:dyDescent="0.2"/>
    <row r="865" s="2" customFormat="1" x14ac:dyDescent="0.2"/>
    <row r="866" s="2" customFormat="1" x14ac:dyDescent="0.2"/>
    <row r="867" s="2" customFormat="1" x14ac:dyDescent="0.2"/>
    <row r="868" s="2" customFormat="1" x14ac:dyDescent="0.2"/>
    <row r="869" s="2" customFormat="1" x14ac:dyDescent="0.2"/>
    <row r="870" s="2" customFormat="1" x14ac:dyDescent="0.2"/>
    <row r="871" s="2" customFormat="1" x14ac:dyDescent="0.2"/>
    <row r="872" s="2" customFormat="1" x14ac:dyDescent="0.2"/>
    <row r="873" s="2" customFormat="1" x14ac:dyDescent="0.2"/>
    <row r="874" s="2" customFormat="1" x14ac:dyDescent="0.2"/>
    <row r="875" s="2" customFormat="1" x14ac:dyDescent="0.2"/>
    <row r="876" s="2" customFormat="1" x14ac:dyDescent="0.2"/>
    <row r="877" s="2" customFormat="1" x14ac:dyDescent="0.2"/>
    <row r="878" s="2" customFormat="1" x14ac:dyDescent="0.2"/>
    <row r="879" s="2" customFormat="1" x14ac:dyDescent="0.2"/>
    <row r="880" s="2" customFormat="1" x14ac:dyDescent="0.2"/>
    <row r="881" s="2" customFormat="1" x14ac:dyDescent="0.2"/>
    <row r="882" s="2" customFormat="1" x14ac:dyDescent="0.2"/>
    <row r="883" s="2" customFormat="1" x14ac:dyDescent="0.2"/>
    <row r="884" s="2" customFormat="1" x14ac:dyDescent="0.2"/>
    <row r="885" s="2" customFormat="1" x14ac:dyDescent="0.2"/>
    <row r="886" s="2" customFormat="1" x14ac:dyDescent="0.2"/>
    <row r="887" s="2" customFormat="1" x14ac:dyDescent="0.2"/>
    <row r="888" s="2" customFormat="1" x14ac:dyDescent="0.2"/>
    <row r="889" s="2" customFormat="1" x14ac:dyDescent="0.2"/>
    <row r="890" s="2" customFormat="1" x14ac:dyDescent="0.2"/>
    <row r="891" s="2" customFormat="1" x14ac:dyDescent="0.2"/>
    <row r="892" s="2" customFormat="1" x14ac:dyDescent="0.2"/>
    <row r="893" s="2" customFormat="1" x14ac:dyDescent="0.2"/>
    <row r="894" s="2" customFormat="1" x14ac:dyDescent="0.2"/>
    <row r="895" s="2" customFormat="1" x14ac:dyDescent="0.2"/>
    <row r="896" s="2" customFormat="1" x14ac:dyDescent="0.2"/>
    <row r="897" s="2" customFormat="1" x14ac:dyDescent="0.2"/>
    <row r="898" s="2" customFormat="1" x14ac:dyDescent="0.2"/>
    <row r="899" s="2" customFormat="1" x14ac:dyDescent="0.2"/>
    <row r="900" s="2" customFormat="1" x14ac:dyDescent="0.2"/>
    <row r="901" s="2" customFormat="1" x14ac:dyDescent="0.2"/>
    <row r="902" s="2" customFormat="1" x14ac:dyDescent="0.2"/>
    <row r="903" s="2" customFormat="1" x14ac:dyDescent="0.2"/>
    <row r="904" s="2" customFormat="1" x14ac:dyDescent="0.2"/>
    <row r="905" s="2" customFormat="1" x14ac:dyDescent="0.2"/>
    <row r="906" s="2" customFormat="1" x14ac:dyDescent="0.2"/>
    <row r="907" s="2" customFormat="1" x14ac:dyDescent="0.2"/>
    <row r="908" s="2" customFormat="1" x14ac:dyDescent="0.2"/>
    <row r="909" s="2" customFormat="1" x14ac:dyDescent="0.2"/>
    <row r="910" s="2" customFormat="1" x14ac:dyDescent="0.2"/>
    <row r="911" s="2" customFormat="1" x14ac:dyDescent="0.2"/>
    <row r="912" s="2" customFormat="1" x14ac:dyDescent="0.2"/>
    <row r="913" s="2" customFormat="1" x14ac:dyDescent="0.2"/>
    <row r="914" s="2" customFormat="1" x14ac:dyDescent="0.2"/>
    <row r="915" s="2" customFormat="1" x14ac:dyDescent="0.2"/>
    <row r="916" s="2" customFormat="1" x14ac:dyDescent="0.2"/>
    <row r="917" s="2" customFormat="1" x14ac:dyDescent="0.2"/>
    <row r="918" s="2" customFormat="1" x14ac:dyDescent="0.2"/>
    <row r="919" s="2" customFormat="1" x14ac:dyDescent="0.2"/>
    <row r="920" s="2" customFormat="1" x14ac:dyDescent="0.2"/>
    <row r="921" s="2" customFormat="1" x14ac:dyDescent="0.2"/>
    <row r="922" s="2" customFormat="1" x14ac:dyDescent="0.2"/>
    <row r="923" s="2" customFormat="1" x14ac:dyDescent="0.2"/>
    <row r="924" s="2" customFormat="1" x14ac:dyDescent="0.2"/>
    <row r="925" s="2" customFormat="1" x14ac:dyDescent="0.2"/>
    <row r="926" s="2" customFormat="1" x14ac:dyDescent="0.2"/>
    <row r="927" s="2" customFormat="1" x14ac:dyDescent="0.2"/>
    <row r="928" s="2" customFormat="1" x14ac:dyDescent="0.2"/>
    <row r="929" s="2" customFormat="1" x14ac:dyDescent="0.2"/>
    <row r="930" s="2" customFormat="1" x14ac:dyDescent="0.2"/>
    <row r="931" s="2" customFormat="1" x14ac:dyDescent="0.2"/>
    <row r="932" s="2" customFormat="1" x14ac:dyDescent="0.2"/>
    <row r="933" s="2" customFormat="1" x14ac:dyDescent="0.2"/>
    <row r="934" s="2" customFormat="1" x14ac:dyDescent="0.2"/>
    <row r="935" s="2" customFormat="1" x14ac:dyDescent="0.2"/>
    <row r="936" s="2" customFormat="1" x14ac:dyDescent="0.2"/>
    <row r="937" s="2" customFormat="1" x14ac:dyDescent="0.2"/>
    <row r="938" s="2" customFormat="1" x14ac:dyDescent="0.2"/>
    <row r="939" s="2" customFormat="1" x14ac:dyDescent="0.2"/>
    <row r="940" s="2" customFormat="1" x14ac:dyDescent="0.2"/>
    <row r="941" s="2" customFormat="1" x14ac:dyDescent="0.2"/>
    <row r="942" s="2" customFormat="1" x14ac:dyDescent="0.2"/>
    <row r="943" s="2" customFormat="1" x14ac:dyDescent="0.2"/>
    <row r="944" s="2" customFormat="1" x14ac:dyDescent="0.2"/>
    <row r="945" s="2" customFormat="1" x14ac:dyDescent="0.2"/>
    <row r="946" s="2" customFormat="1" x14ac:dyDescent="0.2"/>
    <row r="947" s="2" customFormat="1" x14ac:dyDescent="0.2"/>
    <row r="948" s="2" customFormat="1" x14ac:dyDescent="0.2"/>
    <row r="949" s="2" customFormat="1" x14ac:dyDescent="0.2"/>
    <row r="950" s="2" customFormat="1" x14ac:dyDescent="0.2"/>
    <row r="951" s="2" customFormat="1" x14ac:dyDescent="0.2"/>
    <row r="952" s="2" customFormat="1" x14ac:dyDescent="0.2"/>
    <row r="953" s="2" customFormat="1" x14ac:dyDescent="0.2"/>
    <row r="954" s="2" customFormat="1" x14ac:dyDescent="0.2"/>
    <row r="955" s="2" customFormat="1" x14ac:dyDescent="0.2"/>
    <row r="956" s="2" customFormat="1" x14ac:dyDescent="0.2"/>
    <row r="957" s="2" customFormat="1" x14ac:dyDescent="0.2"/>
    <row r="958" s="2" customFormat="1" x14ac:dyDescent="0.2"/>
    <row r="959" s="2" customFormat="1" x14ac:dyDescent="0.2"/>
    <row r="960" s="2" customFormat="1" x14ac:dyDescent="0.2"/>
    <row r="961" s="2" customFormat="1" x14ac:dyDescent="0.2"/>
    <row r="962" s="2" customFormat="1" x14ac:dyDescent="0.2"/>
    <row r="963" s="2" customFormat="1" x14ac:dyDescent="0.2"/>
    <row r="964" s="2" customFormat="1" x14ac:dyDescent="0.2"/>
    <row r="965" s="2" customFormat="1" x14ac:dyDescent="0.2"/>
    <row r="966" s="2" customFormat="1" x14ac:dyDescent="0.2"/>
    <row r="967" s="2" customFormat="1" x14ac:dyDescent="0.2"/>
    <row r="968" s="2" customFormat="1" x14ac:dyDescent="0.2"/>
    <row r="969" s="2" customFormat="1" x14ac:dyDescent="0.2"/>
    <row r="970" s="2" customFormat="1" x14ac:dyDescent="0.2"/>
    <row r="971" s="2" customFormat="1" x14ac:dyDescent="0.2"/>
    <row r="972" s="2" customFormat="1" x14ac:dyDescent="0.2"/>
    <row r="973" s="2" customFormat="1" x14ac:dyDescent="0.2"/>
    <row r="974" s="2" customFormat="1" x14ac:dyDescent="0.2"/>
    <row r="975" s="2" customFormat="1" x14ac:dyDescent="0.2"/>
    <row r="976" s="2" customFormat="1" x14ac:dyDescent="0.2"/>
    <row r="977" s="2" customFormat="1" x14ac:dyDescent="0.2"/>
    <row r="978" s="2" customFormat="1" x14ac:dyDescent="0.2"/>
    <row r="979" s="2" customFormat="1" x14ac:dyDescent="0.2"/>
    <row r="980" s="2" customFormat="1" x14ac:dyDescent="0.2"/>
    <row r="981" s="2" customFormat="1" x14ac:dyDescent="0.2"/>
    <row r="982" s="2" customFormat="1" x14ac:dyDescent="0.2"/>
    <row r="983" s="2" customFormat="1" x14ac:dyDescent="0.2"/>
    <row r="984" s="2" customFormat="1" x14ac:dyDescent="0.2"/>
    <row r="985" s="2" customFormat="1" x14ac:dyDescent="0.2"/>
    <row r="986" s="2" customFormat="1" x14ac:dyDescent="0.2"/>
    <row r="987" s="2" customFormat="1" x14ac:dyDescent="0.2"/>
    <row r="988" s="2" customFormat="1" x14ac:dyDescent="0.2"/>
    <row r="989" s="2" customFormat="1" x14ac:dyDescent="0.2"/>
    <row r="990" s="2" customFormat="1" x14ac:dyDescent="0.2"/>
    <row r="991" s="2" customFormat="1" x14ac:dyDescent="0.2"/>
    <row r="992" s="2" customFormat="1" x14ac:dyDescent="0.2"/>
    <row r="993" s="2" customFormat="1" x14ac:dyDescent="0.2"/>
    <row r="994" s="2" customFormat="1" x14ac:dyDescent="0.2"/>
    <row r="995" s="2" customFormat="1" x14ac:dyDescent="0.2"/>
    <row r="996" s="2" customFormat="1" x14ac:dyDescent="0.2"/>
    <row r="997" s="2" customFormat="1" x14ac:dyDescent="0.2"/>
    <row r="998" s="2" customFormat="1" x14ac:dyDescent="0.2"/>
    <row r="999" s="2" customFormat="1" x14ac:dyDescent="0.2"/>
    <row r="1000" s="2" customFormat="1" x14ac:dyDescent="0.2"/>
    <row r="1001" s="2" customFormat="1" x14ac:dyDescent="0.2"/>
    <row r="1002" s="2" customFormat="1" x14ac:dyDescent="0.2"/>
    <row r="1003" s="2" customFormat="1" x14ac:dyDescent="0.2"/>
    <row r="1004" s="2" customFormat="1" x14ac:dyDescent="0.2"/>
    <row r="1005" s="2" customFormat="1" x14ac:dyDescent="0.2"/>
    <row r="1006" s="2" customFormat="1" x14ac:dyDescent="0.2"/>
    <row r="1007" s="2" customFormat="1" x14ac:dyDescent="0.2"/>
    <row r="1008" s="2" customFormat="1" x14ac:dyDescent="0.2"/>
    <row r="1009" s="2" customFormat="1" x14ac:dyDescent="0.2"/>
    <row r="1010" s="2" customFormat="1" x14ac:dyDescent="0.2"/>
    <row r="1011" s="2" customFormat="1" x14ac:dyDescent="0.2"/>
    <row r="1012" s="2" customFormat="1" x14ac:dyDescent="0.2"/>
    <row r="1013" s="2" customFormat="1" x14ac:dyDescent="0.2"/>
    <row r="1014" s="2" customFormat="1" x14ac:dyDescent="0.2"/>
    <row r="1015" s="2" customFormat="1" x14ac:dyDescent="0.2"/>
    <row r="1016" s="2" customFormat="1" x14ac:dyDescent="0.2"/>
    <row r="1017" s="2" customFormat="1" x14ac:dyDescent="0.2"/>
    <row r="1018" s="2" customFormat="1" x14ac:dyDescent="0.2"/>
    <row r="1019" s="2" customFormat="1" x14ac:dyDescent="0.2"/>
    <row r="1020" s="2" customFormat="1" x14ac:dyDescent="0.2"/>
    <row r="1021" s="2" customFormat="1" x14ac:dyDescent="0.2"/>
    <row r="1022" s="2" customFormat="1" x14ac:dyDescent="0.2"/>
    <row r="1023" s="2" customFormat="1" x14ac:dyDescent="0.2"/>
    <row r="1024" s="2" customFormat="1" x14ac:dyDescent="0.2"/>
    <row r="1025" s="2" customFormat="1" x14ac:dyDescent="0.2"/>
    <row r="1026" s="2" customFormat="1" x14ac:dyDescent="0.2"/>
    <row r="1027" s="2" customFormat="1" x14ac:dyDescent="0.2"/>
    <row r="1028" s="2" customFormat="1" x14ac:dyDescent="0.2"/>
    <row r="1029" s="2" customFormat="1" x14ac:dyDescent="0.2"/>
    <row r="1030" s="2" customFormat="1" x14ac:dyDescent="0.2"/>
    <row r="1031" s="2" customFormat="1" x14ac:dyDescent="0.2"/>
    <row r="1032" s="2" customFormat="1" x14ac:dyDescent="0.2"/>
    <row r="1033" s="2" customFormat="1" x14ac:dyDescent="0.2"/>
    <row r="1034" s="2" customFormat="1" x14ac:dyDescent="0.2"/>
    <row r="1035" s="2" customFormat="1" x14ac:dyDescent="0.2"/>
    <row r="1036" s="2" customFormat="1" x14ac:dyDescent="0.2"/>
    <row r="1037" s="2" customFormat="1" x14ac:dyDescent="0.2"/>
    <row r="1038" s="2" customFormat="1" x14ac:dyDescent="0.2"/>
    <row r="1039" s="2" customFormat="1" x14ac:dyDescent="0.2"/>
    <row r="1040" s="2" customFormat="1" x14ac:dyDescent="0.2"/>
    <row r="1041" s="2" customFormat="1" x14ac:dyDescent="0.2"/>
    <row r="1042" s="2" customFormat="1" x14ac:dyDescent="0.2"/>
    <row r="1043" s="2" customFormat="1" x14ac:dyDescent="0.2"/>
    <row r="1044" s="2" customFormat="1" x14ac:dyDescent="0.2"/>
    <row r="1045" s="2" customFormat="1" x14ac:dyDescent="0.2"/>
    <row r="1046" s="2" customFormat="1" x14ac:dyDescent="0.2"/>
    <row r="1047" s="2" customFormat="1" x14ac:dyDescent="0.2"/>
    <row r="1048" s="2" customFormat="1" x14ac:dyDescent="0.2"/>
    <row r="1049" s="2" customFormat="1" x14ac:dyDescent="0.2"/>
    <row r="1050" s="2" customFormat="1" x14ac:dyDescent="0.2"/>
    <row r="1051" s="2" customFormat="1" x14ac:dyDescent="0.2"/>
    <row r="1052" s="2" customFormat="1" x14ac:dyDescent="0.2"/>
    <row r="1053" s="2" customFormat="1" x14ac:dyDescent="0.2"/>
    <row r="1054" s="2" customFormat="1" x14ac:dyDescent="0.2"/>
    <row r="1055" s="2" customFormat="1" x14ac:dyDescent="0.2"/>
    <row r="1056" s="2" customFormat="1" x14ac:dyDescent="0.2"/>
    <row r="1057" s="2" customFormat="1" x14ac:dyDescent="0.2"/>
    <row r="1058" s="2" customFormat="1" x14ac:dyDescent="0.2"/>
    <row r="1059" s="2" customFormat="1" x14ac:dyDescent="0.2"/>
    <row r="1060" s="2" customFormat="1" x14ac:dyDescent="0.2"/>
    <row r="1061" s="2" customFormat="1" x14ac:dyDescent="0.2"/>
    <row r="1062" s="2" customFormat="1" x14ac:dyDescent="0.2"/>
    <row r="1063" s="2" customFormat="1" x14ac:dyDescent="0.2"/>
    <row r="1064" s="2" customFormat="1" x14ac:dyDescent="0.2"/>
    <row r="1065" s="2" customFormat="1" x14ac:dyDescent="0.2"/>
    <row r="1066" s="2" customFormat="1" x14ac:dyDescent="0.2"/>
    <row r="1067" s="2" customFormat="1" x14ac:dyDescent="0.2"/>
    <row r="1068" s="2" customFormat="1" x14ac:dyDescent="0.2"/>
    <row r="1069" s="2" customFormat="1" x14ac:dyDescent="0.2"/>
    <row r="1070" s="2" customFormat="1" x14ac:dyDescent="0.2"/>
    <row r="1071" s="2" customFormat="1" x14ac:dyDescent="0.2"/>
    <row r="1072" s="2" customFormat="1" x14ac:dyDescent="0.2"/>
    <row r="1073" s="2" customFormat="1" x14ac:dyDescent="0.2"/>
    <row r="1074" s="2" customFormat="1" x14ac:dyDescent="0.2"/>
    <row r="1075" s="2" customFormat="1" x14ac:dyDescent="0.2"/>
    <row r="1076" s="2" customFormat="1" x14ac:dyDescent="0.2"/>
    <row r="1077" s="2" customFormat="1" x14ac:dyDescent="0.2"/>
    <row r="1078" s="2" customFormat="1" x14ac:dyDescent="0.2"/>
    <row r="1079" s="2" customFormat="1" x14ac:dyDescent="0.2"/>
    <row r="1080" s="2" customFormat="1" x14ac:dyDescent="0.2"/>
    <row r="1081" s="2" customFormat="1" x14ac:dyDescent="0.2"/>
    <row r="1082" s="2" customFormat="1" x14ac:dyDescent="0.2"/>
    <row r="1083" s="2" customFormat="1" x14ac:dyDescent="0.2"/>
    <row r="1084" s="2" customFormat="1" x14ac:dyDescent="0.2"/>
    <row r="1085" s="2" customFormat="1" x14ac:dyDescent="0.2"/>
    <row r="1086" s="2" customFormat="1" x14ac:dyDescent="0.2"/>
    <row r="1087" s="2" customFormat="1" x14ac:dyDescent="0.2"/>
    <row r="1088" s="2" customFormat="1" x14ac:dyDescent="0.2"/>
    <row r="1089" s="2" customFormat="1" x14ac:dyDescent="0.2"/>
    <row r="1090" s="2" customFormat="1" x14ac:dyDescent="0.2"/>
    <row r="1091" s="2" customFormat="1" x14ac:dyDescent="0.2"/>
    <row r="1092" s="2" customFormat="1" x14ac:dyDescent="0.2"/>
    <row r="1093" s="2" customFormat="1" x14ac:dyDescent="0.2"/>
    <row r="1094" s="2" customFormat="1" x14ac:dyDescent="0.2"/>
    <row r="1095" s="2" customFormat="1" x14ac:dyDescent="0.2"/>
    <row r="1096" s="2" customFormat="1" x14ac:dyDescent="0.2"/>
    <row r="1097" s="2" customFormat="1" x14ac:dyDescent="0.2"/>
    <row r="1098" s="2" customFormat="1" x14ac:dyDescent="0.2"/>
    <row r="1099" s="2" customFormat="1" x14ac:dyDescent="0.2"/>
    <row r="1100" s="2" customFormat="1" x14ac:dyDescent="0.2"/>
    <row r="1101" s="2" customFormat="1" x14ac:dyDescent="0.2"/>
    <row r="1102" s="2" customFormat="1" x14ac:dyDescent="0.2"/>
    <row r="1103" s="2" customFormat="1" x14ac:dyDescent="0.2"/>
    <row r="1104" s="2" customFormat="1" x14ac:dyDescent="0.2"/>
    <row r="1105" s="2" customFormat="1" x14ac:dyDescent="0.2"/>
    <row r="1106" s="2" customFormat="1" x14ac:dyDescent="0.2"/>
    <row r="1107" s="2" customFormat="1" x14ac:dyDescent="0.2"/>
    <row r="1108" s="2" customFormat="1" x14ac:dyDescent="0.2"/>
    <row r="1109" s="2" customFormat="1" x14ac:dyDescent="0.2"/>
    <row r="1110" s="2" customFormat="1" x14ac:dyDescent="0.2"/>
    <row r="1111" s="2" customFormat="1" x14ac:dyDescent="0.2"/>
    <row r="1112" s="2" customFormat="1" x14ac:dyDescent="0.2"/>
    <row r="1113" s="2" customFormat="1" x14ac:dyDescent="0.2"/>
    <row r="1114" s="2" customFormat="1" x14ac:dyDescent="0.2"/>
    <row r="1115" s="2" customFormat="1" x14ac:dyDescent="0.2"/>
    <row r="1116" s="2" customFormat="1" x14ac:dyDescent="0.2"/>
    <row r="1117" s="2" customFormat="1" x14ac:dyDescent="0.2"/>
    <row r="1118" s="2" customFormat="1" x14ac:dyDescent="0.2"/>
    <row r="1119" s="2" customFormat="1" x14ac:dyDescent="0.2"/>
    <row r="1120" s="2" customFormat="1" x14ac:dyDescent="0.2"/>
    <row r="1121" s="2" customFormat="1" x14ac:dyDescent="0.2"/>
    <row r="1122" s="2" customFormat="1" x14ac:dyDescent="0.2"/>
    <row r="1123" s="2" customFormat="1" x14ac:dyDescent="0.2"/>
    <row r="1124" s="2" customFormat="1" x14ac:dyDescent="0.2"/>
    <row r="1125" s="2" customFormat="1" x14ac:dyDescent="0.2"/>
    <row r="1126" s="2" customFormat="1" x14ac:dyDescent="0.2"/>
    <row r="1127" s="2" customFormat="1" x14ac:dyDescent="0.2"/>
    <row r="1128" s="2" customFormat="1" x14ac:dyDescent="0.2"/>
    <row r="1129" s="2" customFormat="1" x14ac:dyDescent="0.2"/>
    <row r="1130" s="2" customFormat="1" x14ac:dyDescent="0.2"/>
    <row r="1131" s="2" customFormat="1" x14ac:dyDescent="0.2"/>
    <row r="1132" s="2" customFormat="1" x14ac:dyDescent="0.2"/>
    <row r="1133" s="2" customFormat="1" x14ac:dyDescent="0.2"/>
    <row r="1134" s="2" customFormat="1" x14ac:dyDescent="0.2"/>
    <row r="1135" s="2" customFormat="1" x14ac:dyDescent="0.2"/>
    <row r="1136" s="2" customFormat="1" x14ac:dyDescent="0.2"/>
    <row r="1137" s="2" customFormat="1" x14ac:dyDescent="0.2"/>
    <row r="1138" s="2" customFormat="1" x14ac:dyDescent="0.2"/>
    <row r="1139" s="2" customFormat="1" x14ac:dyDescent="0.2"/>
    <row r="1140" s="2" customFormat="1" x14ac:dyDescent="0.2"/>
    <row r="1141" s="2" customFormat="1" x14ac:dyDescent="0.2"/>
    <row r="1142" s="2" customFormat="1" x14ac:dyDescent="0.2"/>
    <row r="1143" s="2" customFormat="1" x14ac:dyDescent="0.2"/>
    <row r="1144" s="2" customFormat="1" x14ac:dyDescent="0.2"/>
    <row r="1145" s="2" customFormat="1" x14ac:dyDescent="0.2"/>
    <row r="1146" s="2" customFormat="1" x14ac:dyDescent="0.2"/>
    <row r="1147" s="2" customFormat="1" x14ac:dyDescent="0.2"/>
    <row r="1148" s="2" customFormat="1" x14ac:dyDescent="0.2"/>
    <row r="1149" s="2" customFormat="1" x14ac:dyDescent="0.2"/>
    <row r="1150" s="2" customFormat="1" x14ac:dyDescent="0.2"/>
    <row r="1151" s="2" customFormat="1" x14ac:dyDescent="0.2"/>
    <row r="1152" s="2" customFormat="1" x14ac:dyDescent="0.2"/>
    <row r="1153" s="2" customFormat="1" x14ac:dyDescent="0.2"/>
    <row r="1154" s="2" customFormat="1" x14ac:dyDescent="0.2"/>
    <row r="1155" s="2" customFormat="1" x14ac:dyDescent="0.2"/>
    <row r="1156" s="2" customFormat="1" x14ac:dyDescent="0.2"/>
    <row r="1157" s="2" customFormat="1" x14ac:dyDescent="0.2"/>
    <row r="1158" s="2" customFormat="1" x14ac:dyDescent="0.2"/>
    <row r="1159" s="2" customFormat="1" x14ac:dyDescent="0.2"/>
    <row r="1160" s="2" customFormat="1" x14ac:dyDescent="0.2"/>
    <row r="1161" s="2" customFormat="1" x14ac:dyDescent="0.2"/>
    <row r="1162" s="2" customFormat="1" x14ac:dyDescent="0.2"/>
    <row r="1163" s="2" customFormat="1" x14ac:dyDescent="0.2"/>
    <row r="1164" s="2" customFormat="1" x14ac:dyDescent="0.2"/>
    <row r="1165" s="2" customFormat="1" x14ac:dyDescent="0.2"/>
    <row r="1166" s="2" customFormat="1" x14ac:dyDescent="0.2"/>
    <row r="1167" s="2" customFormat="1" x14ac:dyDescent="0.2"/>
    <row r="1168" s="2" customFormat="1" x14ac:dyDescent="0.2"/>
    <row r="1169" s="2" customFormat="1" x14ac:dyDescent="0.2"/>
    <row r="1170" s="2" customFormat="1" x14ac:dyDescent="0.2"/>
    <row r="1171" s="2" customFormat="1" x14ac:dyDescent="0.2"/>
    <row r="1172" s="2" customFormat="1" x14ac:dyDescent="0.2"/>
    <row r="1173" s="2" customFormat="1" x14ac:dyDescent="0.2"/>
    <row r="1174" s="2" customFormat="1" x14ac:dyDescent="0.2"/>
    <row r="1175" s="2" customFormat="1" x14ac:dyDescent="0.2"/>
    <row r="1176" s="2" customFormat="1" x14ac:dyDescent="0.2"/>
    <row r="1177" s="2" customFormat="1" x14ac:dyDescent="0.2"/>
    <row r="1178" s="2" customFormat="1" x14ac:dyDescent="0.2"/>
    <row r="1179" s="2" customFormat="1" x14ac:dyDescent="0.2"/>
    <row r="1180" s="2" customFormat="1" x14ac:dyDescent="0.2"/>
    <row r="1181" s="2" customFormat="1" x14ac:dyDescent="0.2"/>
    <row r="1182" s="2" customFormat="1" x14ac:dyDescent="0.2"/>
    <row r="1183" s="2" customFormat="1" x14ac:dyDescent="0.2"/>
    <row r="1184" s="2" customFormat="1" x14ac:dyDescent="0.2"/>
    <row r="1185" s="2" customFormat="1" x14ac:dyDescent="0.2"/>
    <row r="1186" s="2" customFormat="1" x14ac:dyDescent="0.2"/>
    <row r="1187" s="2" customFormat="1" x14ac:dyDescent="0.2"/>
  </sheetData>
  <sheetProtection password="CC0D"/>
  <mergeCells count="5">
    <mergeCell ref="H2:L2"/>
    <mergeCell ref="D4:G4"/>
    <mergeCell ref="D5:G5"/>
    <mergeCell ref="K4:L4"/>
    <mergeCell ref="K5:L5"/>
  </mergeCells>
  <hyperlinks>
    <hyperlink ref="H2" r:id="rId1" display="Quelle: www.energiemanagement.stadt-frankfurt.de" xr:uid="{00000000-0004-0000-0200-000000000000}"/>
    <hyperlink ref="H2:L2" r:id="rId2" display="Quelle: energiemanagement.stadt-frankfurt.de" xr:uid="{00000000-0004-0000-0200-000001000000}"/>
  </hyperlinks>
  <pageMargins left="0.39370078740157483" right="0.27559055118110237" top="0.23622047244094491" bottom="0.27559055118110237" header="0.27559055118110237" footer="0.51181102362204722"/>
  <pageSetup paperSize="9" scale="95" orientation="portrait" r:id="rId3"/>
  <headerFooter alignWithMargins="0"/>
  <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Tabelle1">
    <pageSetUpPr fitToPage="1"/>
  </sheetPr>
  <dimension ref="A1:AZ972"/>
  <sheetViews>
    <sheetView zoomScaleNormal="100" workbookViewId="0">
      <selection activeCell="M10" sqref="M10"/>
    </sheetView>
  </sheetViews>
  <sheetFormatPr baseColWidth="10" defaultColWidth="11.42578125" defaultRowHeight="12.75" x14ac:dyDescent="0.2"/>
  <cols>
    <col min="1" max="1" width="20.28515625" style="6" customWidth="1"/>
    <col min="2" max="2" width="8.7109375" style="6" customWidth="1"/>
    <col min="3" max="10" width="9.5703125" style="6" customWidth="1"/>
    <col min="11" max="52" width="11.42578125" style="2"/>
    <col min="53" max="16384" width="11.42578125" style="6"/>
  </cols>
  <sheetData>
    <row r="1" spans="1:52" ht="22.5" customHeight="1" x14ac:dyDescent="0.25">
      <c r="A1" s="1" t="s">
        <v>267</v>
      </c>
      <c r="B1" s="2"/>
      <c r="C1" s="2"/>
      <c r="D1" s="2"/>
      <c r="E1" s="2"/>
      <c r="F1" s="1"/>
      <c r="G1" s="2"/>
      <c r="H1" s="14"/>
      <c r="I1" s="14"/>
      <c r="J1" s="2"/>
    </row>
    <row r="2" spans="1:52" s="139" customFormat="1" x14ac:dyDescent="0.2">
      <c r="A2" s="140"/>
      <c r="B2" s="140"/>
      <c r="C2" s="140"/>
      <c r="D2" s="140"/>
      <c r="E2" s="140"/>
      <c r="F2" s="294" t="s">
        <v>266</v>
      </c>
      <c r="G2" s="294"/>
      <c r="H2" s="294"/>
      <c r="I2" s="294"/>
      <c r="J2" s="294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140"/>
      <c r="AS2" s="140"/>
      <c r="AT2" s="140"/>
      <c r="AU2" s="140"/>
      <c r="AV2" s="140"/>
      <c r="AW2" s="140"/>
      <c r="AX2" s="140"/>
      <c r="AY2" s="140"/>
      <c r="AZ2" s="140"/>
    </row>
    <row r="3" spans="1:52" ht="16.5" x14ac:dyDescent="0.2">
      <c r="A3" s="78" t="s">
        <v>306</v>
      </c>
      <c r="B3" s="79"/>
      <c r="C3" s="79"/>
      <c r="D3" s="79"/>
      <c r="E3" s="79"/>
      <c r="F3" s="79"/>
      <c r="G3" s="124">
        <v>45658</v>
      </c>
      <c r="H3" s="166" t="s">
        <v>269</v>
      </c>
      <c r="I3" s="166"/>
      <c r="J3" s="276" t="s">
        <v>399</v>
      </c>
    </row>
    <row r="4" spans="1:52" ht="16.5" x14ac:dyDescent="0.2">
      <c r="A4" s="233" t="s">
        <v>307</v>
      </c>
      <c r="B4" s="79"/>
      <c r="C4" s="79"/>
      <c r="D4" s="79"/>
      <c r="E4" s="79"/>
      <c r="F4" s="79"/>
      <c r="G4" s="124"/>
      <c r="H4" s="166"/>
      <c r="I4" s="166"/>
      <c r="J4" s="165"/>
    </row>
    <row r="5" spans="1:52" x14ac:dyDescent="0.2">
      <c r="A5" s="126" t="s">
        <v>1</v>
      </c>
      <c r="B5" s="292"/>
      <c r="C5" s="292"/>
      <c r="D5" s="292"/>
      <c r="E5" s="292"/>
      <c r="F5" s="126" t="s">
        <v>2</v>
      </c>
      <c r="G5" s="126"/>
      <c r="H5" s="16"/>
      <c r="I5" s="292" t="str">
        <f>""</f>
        <v/>
      </c>
      <c r="J5" s="292"/>
    </row>
    <row r="6" spans="1:52" x14ac:dyDescent="0.2">
      <c r="A6" s="118" t="s">
        <v>3</v>
      </c>
      <c r="B6" s="292"/>
      <c r="C6" s="292"/>
      <c r="D6" s="292"/>
      <c r="E6" s="292"/>
      <c r="F6" s="126" t="s">
        <v>4</v>
      </c>
      <c r="G6" s="126"/>
      <c r="H6" s="117"/>
      <c r="I6" s="292" t="str">
        <f>""</f>
        <v/>
      </c>
      <c r="J6" s="292"/>
    </row>
    <row r="7" spans="1:52" x14ac:dyDescent="0.2">
      <c r="A7" s="126" t="s">
        <v>161</v>
      </c>
      <c r="B7" s="164"/>
      <c r="C7" s="20" t="s">
        <v>6</v>
      </c>
      <c r="D7" s="163"/>
      <c r="E7" s="20"/>
      <c r="F7" s="120" t="str">
        <f>"Schüler-/ Nutzer Anzahl Herbst "&amp;YEAR(G3)</f>
        <v>Schüler-/ Nutzer Anzahl Herbst 2025</v>
      </c>
      <c r="G7" s="120"/>
      <c r="H7" s="120"/>
      <c r="I7" s="231"/>
      <c r="J7" s="232"/>
    </row>
    <row r="8" spans="1:52" x14ac:dyDescent="0.2">
      <c r="A8" s="75" t="s">
        <v>165</v>
      </c>
      <c r="B8" s="76"/>
      <c r="C8" s="24" t="str">
        <f>'3. Monatsablesung'!E7</f>
        <v xml:space="preserve">E.1.0.0-HT </v>
      </c>
      <c r="D8" s="24" t="str">
        <f>'3. Monatsablesung'!F7</f>
        <v>E.1.0.0-NT</v>
      </c>
      <c r="E8" s="24" t="str">
        <f>'3. Monatsablesung'!G7</f>
        <v/>
      </c>
      <c r="F8" s="24" t="str">
        <f>'3. Monatsablesung'!H7</f>
        <v/>
      </c>
      <c r="G8" s="24" t="str">
        <f>'3. Monatsablesung'!I7</f>
        <v/>
      </c>
      <c r="H8" s="24" t="str">
        <f>'3. Monatsablesung'!J7</f>
        <v/>
      </c>
      <c r="I8" s="24" t="str">
        <f>'3. Monatsablesung'!K7</f>
        <v/>
      </c>
      <c r="J8" s="24" t="str">
        <f>'3. Monatsablesung'!L7</f>
        <v/>
      </c>
    </row>
    <row r="9" spans="1:52" ht="12.6" customHeight="1" x14ac:dyDescent="0.2">
      <c r="A9" s="29" t="s">
        <v>166</v>
      </c>
      <c r="B9" s="29"/>
      <c r="C9" s="36"/>
      <c r="D9" s="36"/>
      <c r="E9" s="36"/>
      <c r="F9" s="36"/>
      <c r="G9" s="36"/>
      <c r="H9" s="36"/>
      <c r="I9" s="36"/>
      <c r="J9" s="36"/>
    </row>
    <row r="10" spans="1:52" ht="12.6" customHeight="1" x14ac:dyDescent="0.2">
      <c r="A10" s="29" t="s">
        <v>167</v>
      </c>
      <c r="B10" s="29"/>
      <c r="C10" s="36"/>
      <c r="D10" s="36"/>
      <c r="E10" s="36"/>
      <c r="F10" s="36"/>
      <c r="G10" s="36"/>
      <c r="H10" s="36"/>
      <c r="I10" s="36"/>
      <c r="J10" s="36"/>
    </row>
    <row r="11" spans="1:52" ht="12.6" customHeight="1" x14ac:dyDescent="0.2">
      <c r="A11" s="180" t="s">
        <v>310</v>
      </c>
      <c r="B11" s="29"/>
      <c r="C11" s="36"/>
      <c r="D11" s="36"/>
      <c r="E11" s="36"/>
      <c r="F11" s="36"/>
      <c r="G11" s="36"/>
      <c r="H11" s="36"/>
      <c r="I11" s="36"/>
      <c r="J11" s="36"/>
    </row>
    <row r="12" spans="1:52" ht="12.6" customHeight="1" x14ac:dyDescent="0.2">
      <c r="A12" s="29" t="s">
        <v>311</v>
      </c>
      <c r="B12" s="27"/>
      <c r="C12" s="167"/>
      <c r="D12" s="167"/>
      <c r="E12" s="167"/>
      <c r="F12" s="167"/>
      <c r="G12" s="167"/>
      <c r="H12" s="167"/>
      <c r="I12" s="167"/>
      <c r="J12" s="167"/>
    </row>
    <row r="13" spans="1:52" ht="12.6" customHeight="1" x14ac:dyDescent="0.2">
      <c r="A13" s="29" t="s">
        <v>312</v>
      </c>
      <c r="B13" s="27"/>
      <c r="C13" s="167">
        <f>'3. Monatsablesung'!E10</f>
        <v>1</v>
      </c>
      <c r="D13" s="167">
        <f>'3. Monatsablesung'!F10</f>
        <v>1</v>
      </c>
      <c r="E13" s="167">
        <f>'3. Monatsablesung'!G10</f>
        <v>1</v>
      </c>
      <c r="F13" s="167">
        <f>'3. Monatsablesung'!H10</f>
        <v>1</v>
      </c>
      <c r="G13" s="167">
        <f>'3. Monatsablesung'!I10</f>
        <v>1</v>
      </c>
      <c r="H13" s="167">
        <f>'3. Monatsablesung'!J10</f>
        <v>1</v>
      </c>
      <c r="I13" s="167">
        <f>'3. Monatsablesung'!K10</f>
        <v>1</v>
      </c>
      <c r="J13" s="167">
        <f>'3. Monatsablesung'!L10</f>
        <v>1</v>
      </c>
    </row>
    <row r="14" spans="1:52" ht="12.6" customHeight="1" x14ac:dyDescent="0.2">
      <c r="A14" s="126" t="s">
        <v>170</v>
      </c>
      <c r="B14" s="55" t="s">
        <v>171</v>
      </c>
      <c r="C14" s="29" t="s">
        <v>172</v>
      </c>
      <c r="D14" s="29" t="s">
        <v>172</v>
      </c>
      <c r="E14" s="29" t="s">
        <v>172</v>
      </c>
      <c r="F14" s="29" t="s">
        <v>172</v>
      </c>
      <c r="G14" s="29" t="s">
        <v>172</v>
      </c>
      <c r="H14" s="29" t="s">
        <v>172</v>
      </c>
      <c r="I14" s="29" t="s">
        <v>172</v>
      </c>
      <c r="J14" s="29" t="s">
        <v>172</v>
      </c>
    </row>
    <row r="15" spans="1:52" ht="12.6" customHeight="1" x14ac:dyDescent="0.2">
      <c r="A15" s="30" t="s">
        <v>313</v>
      </c>
      <c r="B15" s="158"/>
      <c r="C15" s="157"/>
      <c r="D15" s="157"/>
      <c r="E15" s="157"/>
      <c r="F15" s="157"/>
      <c r="G15" s="157"/>
      <c r="H15" s="157"/>
      <c r="I15" s="157"/>
      <c r="J15" s="157"/>
    </row>
    <row r="16" spans="1:52" ht="12.6" customHeight="1" x14ac:dyDescent="0.2">
      <c r="A16" s="29" t="s">
        <v>314</v>
      </c>
      <c r="B16" s="29"/>
      <c r="C16" s="157"/>
      <c r="D16" s="157"/>
      <c r="E16" s="157"/>
      <c r="F16" s="157"/>
      <c r="G16" s="157"/>
      <c r="H16" s="157"/>
      <c r="I16" s="157"/>
      <c r="J16" s="157"/>
    </row>
    <row r="17" spans="1:10" ht="12.6" customHeight="1" x14ac:dyDescent="0.2">
      <c r="A17" s="29" t="s">
        <v>315</v>
      </c>
      <c r="B17" s="158"/>
      <c r="C17" s="157"/>
      <c r="D17" s="157"/>
      <c r="E17" s="161"/>
      <c r="F17" s="157"/>
      <c r="G17" s="157"/>
      <c r="H17" s="157"/>
      <c r="I17" s="157"/>
      <c r="J17" s="157"/>
    </row>
    <row r="18" spans="1:10" ht="12.6" customHeight="1" x14ac:dyDescent="0.2">
      <c r="A18" s="30" t="s">
        <v>316</v>
      </c>
      <c r="B18" s="158"/>
      <c r="C18" s="157"/>
      <c r="D18" s="157"/>
      <c r="E18" s="157"/>
      <c r="F18" s="157"/>
      <c r="G18" s="157"/>
      <c r="H18" s="157"/>
      <c r="I18" s="157"/>
      <c r="J18" s="157"/>
    </row>
    <row r="19" spans="1:10" ht="12.6" customHeight="1" x14ac:dyDescent="0.2">
      <c r="A19" s="19" t="s">
        <v>317</v>
      </c>
      <c r="B19" s="17"/>
      <c r="C19" s="156" t="str">
        <f t="shared" ref="C19:J19" si="0">IF(C9="","",(C16-C15)*C12+(C18-C17)*C13)</f>
        <v/>
      </c>
      <c r="D19" s="156" t="str">
        <f t="shared" si="0"/>
        <v/>
      </c>
      <c r="E19" s="156" t="str">
        <f t="shared" si="0"/>
        <v/>
      </c>
      <c r="F19" s="156" t="str">
        <f t="shared" si="0"/>
        <v/>
      </c>
      <c r="G19" s="156" t="str">
        <f t="shared" si="0"/>
        <v/>
      </c>
      <c r="H19" s="156" t="str">
        <f t="shared" si="0"/>
        <v/>
      </c>
      <c r="I19" s="156" t="str">
        <f t="shared" si="0"/>
        <v/>
      </c>
      <c r="J19" s="156" t="str">
        <f t="shared" si="0"/>
        <v/>
      </c>
    </row>
    <row r="20" spans="1:10" ht="12.6" customHeight="1" x14ac:dyDescent="0.2">
      <c r="A20" s="75" t="s">
        <v>176</v>
      </c>
      <c r="B20" s="87"/>
      <c r="C20" s="24" t="str">
        <f>'3. Monatsablesung'!E25</f>
        <v>H.1.0.0</v>
      </c>
      <c r="D20" s="24" t="str">
        <f>'3. Monatsablesung'!F25</f>
        <v>H.2.0.0</v>
      </c>
      <c r="E20" s="24" t="str">
        <f>'3. Monatsablesung'!G25</f>
        <v/>
      </c>
      <c r="F20" s="24" t="str">
        <f>'3. Monatsablesung'!H25</f>
        <v/>
      </c>
      <c r="G20" s="24" t="str">
        <f>'3. Monatsablesung'!I25</f>
        <v/>
      </c>
      <c r="H20" s="24" t="str">
        <f>'3. Monatsablesung'!J25</f>
        <v/>
      </c>
      <c r="I20" s="24" t="str">
        <f>'3. Monatsablesung'!K25</f>
        <v/>
      </c>
      <c r="J20" s="24" t="str">
        <f>'3. Monatsablesung'!L25</f>
        <v/>
      </c>
    </row>
    <row r="21" spans="1:10" ht="12.6" customHeight="1" x14ac:dyDescent="0.2">
      <c r="A21" s="29" t="s">
        <v>177</v>
      </c>
      <c r="B21" s="29"/>
      <c r="C21" s="157"/>
      <c r="D21" s="157"/>
      <c r="E21" s="157"/>
      <c r="F21" s="157"/>
      <c r="G21" s="157"/>
      <c r="H21" s="157"/>
      <c r="I21" s="157"/>
      <c r="J21" s="157"/>
    </row>
    <row r="22" spans="1:10" ht="12.6" customHeight="1" x14ac:dyDescent="0.2">
      <c r="A22" s="29" t="s">
        <v>178</v>
      </c>
      <c r="B22" s="29"/>
      <c r="C22" s="157">
        <f t="shared" ref="C22:J22" si="1">C21</f>
        <v>0</v>
      </c>
      <c r="D22" s="157">
        <f t="shared" si="1"/>
        <v>0</v>
      </c>
      <c r="E22" s="157">
        <f t="shared" si="1"/>
        <v>0</v>
      </c>
      <c r="F22" s="157">
        <f t="shared" si="1"/>
        <v>0</v>
      </c>
      <c r="G22" s="157">
        <f t="shared" si="1"/>
        <v>0</v>
      </c>
      <c r="H22" s="157">
        <f t="shared" si="1"/>
        <v>0</v>
      </c>
      <c r="I22" s="157">
        <f t="shared" si="1"/>
        <v>0</v>
      </c>
      <c r="J22" s="157">
        <f t="shared" si="1"/>
        <v>0</v>
      </c>
    </row>
    <row r="23" spans="1:10" ht="12.6" customHeight="1" x14ac:dyDescent="0.2">
      <c r="A23" s="180" t="s">
        <v>319</v>
      </c>
      <c r="B23" s="27"/>
      <c r="C23" s="290"/>
      <c r="D23" s="290"/>
      <c r="E23" s="290"/>
      <c r="F23" s="290"/>
      <c r="G23" s="290"/>
      <c r="H23" s="290"/>
      <c r="I23" s="290"/>
      <c r="J23" s="290"/>
    </row>
    <row r="24" spans="1:10" ht="12.6" customHeight="1" x14ac:dyDescent="0.2">
      <c r="A24" s="29" t="s">
        <v>320</v>
      </c>
      <c r="B24" s="29"/>
      <c r="C24" s="188">
        <f>'3. Monatsablesung'!E29</f>
        <v>10.55</v>
      </c>
      <c r="D24" s="188">
        <f>'3. Monatsablesung'!F29</f>
        <v>1</v>
      </c>
      <c r="E24" s="188">
        <f>'3. Monatsablesung'!G29</f>
        <v>1</v>
      </c>
      <c r="F24" s="189">
        <f>'3. Monatsablesung'!H29</f>
        <v>1</v>
      </c>
      <c r="G24" s="189">
        <f>'3. Monatsablesung'!I29</f>
        <v>1</v>
      </c>
      <c r="H24" s="189">
        <f>'3. Monatsablesung'!J29</f>
        <v>1</v>
      </c>
      <c r="I24" s="189">
        <f>'3. Monatsablesung'!K29</f>
        <v>1</v>
      </c>
      <c r="J24" s="189">
        <f>'3. Monatsablesung'!L29</f>
        <v>1</v>
      </c>
    </row>
    <row r="25" spans="1:10" ht="12.6" customHeight="1" x14ac:dyDescent="0.2">
      <c r="A25" s="29" t="s">
        <v>321</v>
      </c>
      <c r="B25" s="29"/>
      <c r="C25" s="188">
        <f t="shared" ref="C25:J25" si="2">C24</f>
        <v>10.55</v>
      </c>
      <c r="D25" s="188">
        <f t="shared" si="2"/>
        <v>1</v>
      </c>
      <c r="E25" s="188">
        <f t="shared" si="2"/>
        <v>1</v>
      </c>
      <c r="F25" s="189">
        <f t="shared" si="2"/>
        <v>1</v>
      </c>
      <c r="G25" s="189">
        <f t="shared" si="2"/>
        <v>1</v>
      </c>
      <c r="H25" s="189">
        <f t="shared" si="2"/>
        <v>1</v>
      </c>
      <c r="I25" s="189">
        <f t="shared" si="2"/>
        <v>1</v>
      </c>
      <c r="J25" s="189">
        <f t="shared" si="2"/>
        <v>1</v>
      </c>
    </row>
    <row r="26" spans="1:10" ht="12.6" customHeight="1" x14ac:dyDescent="0.2">
      <c r="A26" s="126" t="s">
        <v>170</v>
      </c>
      <c r="B26" s="55" t="s">
        <v>171</v>
      </c>
      <c r="C26" s="29" t="s">
        <v>172</v>
      </c>
      <c r="D26" s="29" t="s">
        <v>172</v>
      </c>
      <c r="E26" s="29" t="s">
        <v>172</v>
      </c>
      <c r="F26" s="29" t="s">
        <v>172</v>
      </c>
      <c r="G26" s="29" t="s">
        <v>172</v>
      </c>
      <c r="H26" s="29" t="s">
        <v>172</v>
      </c>
      <c r="I26" s="29" t="s">
        <v>172</v>
      </c>
      <c r="J26" s="29" t="s">
        <v>172</v>
      </c>
    </row>
    <row r="27" spans="1:10" ht="12.6" customHeight="1" x14ac:dyDescent="0.2">
      <c r="A27" s="30" t="s">
        <v>322</v>
      </c>
      <c r="B27" s="158"/>
      <c r="C27" s="157"/>
      <c r="D27" s="157"/>
      <c r="E27" s="157"/>
      <c r="F27" s="157"/>
      <c r="G27" s="157"/>
      <c r="H27" s="157"/>
      <c r="I27" s="157"/>
      <c r="J27" s="157"/>
    </row>
    <row r="28" spans="1:10" ht="12.6" customHeight="1" x14ac:dyDescent="0.2">
      <c r="A28" s="29" t="s">
        <v>323</v>
      </c>
      <c r="B28" s="29"/>
      <c r="C28" s="157"/>
      <c r="D28" s="157"/>
      <c r="E28" s="157"/>
      <c r="F28" s="157"/>
      <c r="G28" s="157"/>
      <c r="H28" s="157"/>
      <c r="I28" s="157"/>
      <c r="J28" s="157"/>
    </row>
    <row r="29" spans="1:10" ht="12.6" customHeight="1" x14ac:dyDescent="0.2">
      <c r="A29" s="29" t="s">
        <v>324</v>
      </c>
      <c r="B29" s="158"/>
      <c r="C29" s="157"/>
      <c r="D29" s="157"/>
      <c r="E29" s="157"/>
      <c r="F29" s="157"/>
      <c r="G29" s="157"/>
      <c r="H29" s="157"/>
      <c r="I29" s="157"/>
      <c r="J29" s="157"/>
    </row>
    <row r="30" spans="1:10" x14ac:dyDescent="0.2">
      <c r="A30" s="30" t="s">
        <v>325</v>
      </c>
      <c r="B30" s="158"/>
      <c r="C30" s="157"/>
      <c r="D30" s="157"/>
      <c r="E30" s="157"/>
      <c r="F30" s="157"/>
      <c r="G30" s="157"/>
      <c r="H30" s="157"/>
      <c r="I30" s="157"/>
      <c r="J30" s="157"/>
    </row>
    <row r="31" spans="1:10" x14ac:dyDescent="0.2">
      <c r="A31" s="19" t="s">
        <v>326</v>
      </c>
      <c r="B31" s="17"/>
      <c r="C31" s="156" t="str">
        <f t="shared" ref="C31:J31" si="3">IF(C21="","",(C28-C27)*C24+(C30-C29)*C25)</f>
        <v/>
      </c>
      <c r="D31" s="156" t="str">
        <f t="shared" si="3"/>
        <v/>
      </c>
      <c r="E31" s="156" t="str">
        <f t="shared" si="3"/>
        <v/>
      </c>
      <c r="F31" s="156" t="str">
        <f t="shared" si="3"/>
        <v/>
      </c>
      <c r="G31" s="156" t="str">
        <f t="shared" si="3"/>
        <v/>
      </c>
      <c r="H31" s="156" t="str">
        <f t="shared" si="3"/>
        <v/>
      </c>
      <c r="I31" s="156" t="str">
        <f t="shared" si="3"/>
        <v/>
      </c>
      <c r="J31" s="156" t="str">
        <f t="shared" si="3"/>
        <v/>
      </c>
    </row>
    <row r="32" spans="1:10" ht="12.6" customHeight="1" x14ac:dyDescent="0.2">
      <c r="A32" s="75" t="s">
        <v>188</v>
      </c>
      <c r="B32" s="87"/>
      <c r="C32" s="24" t="str">
        <f>'3. Monatsablesung'!E44</f>
        <v>W.1.0.0</v>
      </c>
      <c r="D32" s="24" t="str">
        <f>'3. Monatsablesung'!F44</f>
        <v/>
      </c>
      <c r="E32" s="24" t="str">
        <f>'3. Monatsablesung'!G44</f>
        <v/>
      </c>
      <c r="F32" s="24" t="str">
        <f>'3. Monatsablesung'!H44</f>
        <v/>
      </c>
      <c r="G32" s="24" t="str">
        <f>'3. Monatsablesung'!I44</f>
        <v/>
      </c>
      <c r="H32" s="24" t="str">
        <f>'3. Monatsablesung'!J44</f>
        <v/>
      </c>
      <c r="I32" s="24" t="str">
        <f>'3. Monatsablesung'!K44</f>
        <v/>
      </c>
      <c r="J32" s="24" t="str">
        <f>'3. Monatsablesung'!L44</f>
        <v/>
      </c>
    </row>
    <row r="33" spans="1:10" ht="12.6" customHeight="1" x14ac:dyDescent="0.2">
      <c r="A33" s="29" t="s">
        <v>230</v>
      </c>
      <c r="B33" s="29"/>
      <c r="C33" s="157"/>
      <c r="D33" s="157"/>
      <c r="E33" s="157"/>
      <c r="F33" s="157"/>
      <c r="G33" s="157"/>
      <c r="H33" s="157"/>
      <c r="I33" s="157"/>
      <c r="J33" s="157"/>
    </row>
    <row r="34" spans="1:10" ht="12.6" customHeight="1" x14ac:dyDescent="0.2">
      <c r="A34" s="29" t="s">
        <v>190</v>
      </c>
      <c r="B34" s="29"/>
      <c r="C34" s="157">
        <f t="shared" ref="C34:J34" si="4">C33</f>
        <v>0</v>
      </c>
      <c r="D34" s="157">
        <f t="shared" si="4"/>
        <v>0</v>
      </c>
      <c r="E34" s="157">
        <f t="shared" si="4"/>
        <v>0</v>
      </c>
      <c r="F34" s="157">
        <f t="shared" si="4"/>
        <v>0</v>
      </c>
      <c r="G34" s="157">
        <f t="shared" si="4"/>
        <v>0</v>
      </c>
      <c r="H34" s="157">
        <f t="shared" si="4"/>
        <v>0</v>
      </c>
      <c r="I34" s="157">
        <f t="shared" si="4"/>
        <v>0</v>
      </c>
      <c r="J34" s="157">
        <f t="shared" si="4"/>
        <v>0</v>
      </c>
    </row>
    <row r="35" spans="1:10" ht="12.6" customHeight="1" x14ac:dyDescent="0.2">
      <c r="A35" s="180" t="s">
        <v>332</v>
      </c>
      <c r="B35" s="29"/>
      <c r="C35" s="290"/>
      <c r="D35" s="290"/>
      <c r="E35" s="290"/>
      <c r="F35" s="290"/>
      <c r="G35" s="290"/>
      <c r="H35" s="290"/>
      <c r="I35" s="290"/>
      <c r="J35" s="290"/>
    </row>
    <row r="36" spans="1:10" ht="12.6" customHeight="1" x14ac:dyDescent="0.2">
      <c r="A36" s="126" t="s">
        <v>170</v>
      </c>
      <c r="B36" s="55" t="s">
        <v>171</v>
      </c>
      <c r="C36" s="29" t="s">
        <v>172</v>
      </c>
      <c r="D36" s="29" t="s">
        <v>172</v>
      </c>
      <c r="E36" s="29" t="s">
        <v>172</v>
      </c>
      <c r="F36" s="29" t="s">
        <v>172</v>
      </c>
      <c r="G36" s="29" t="s">
        <v>172</v>
      </c>
      <c r="H36" s="29" t="s">
        <v>172</v>
      </c>
      <c r="I36" s="29" t="s">
        <v>172</v>
      </c>
      <c r="J36" s="29" t="s">
        <v>172</v>
      </c>
    </row>
    <row r="37" spans="1:10" ht="12.6" customHeight="1" x14ac:dyDescent="0.2">
      <c r="A37" s="30" t="s">
        <v>333</v>
      </c>
      <c r="B37" s="158"/>
      <c r="C37" s="157"/>
      <c r="D37" s="157"/>
      <c r="E37" s="157"/>
      <c r="F37" s="157"/>
      <c r="G37" s="157"/>
      <c r="H37" s="157"/>
      <c r="I37" s="157"/>
      <c r="J37" s="157"/>
    </row>
    <row r="38" spans="1:10" ht="12.6" customHeight="1" x14ac:dyDescent="0.2">
      <c r="A38" s="29" t="s">
        <v>334</v>
      </c>
      <c r="B38" s="29"/>
      <c r="C38" s="157"/>
      <c r="D38" s="157"/>
      <c r="E38" s="159"/>
      <c r="F38" s="157"/>
      <c r="G38" s="157"/>
      <c r="H38" s="157"/>
      <c r="I38" s="157"/>
      <c r="J38" s="157"/>
    </row>
    <row r="39" spans="1:10" ht="12.6" customHeight="1" x14ac:dyDescent="0.2">
      <c r="A39" s="29" t="s">
        <v>335</v>
      </c>
      <c r="B39" s="158"/>
      <c r="C39" s="157"/>
      <c r="D39" s="157"/>
      <c r="E39" s="157"/>
      <c r="F39" s="157"/>
      <c r="G39" s="157"/>
      <c r="H39" s="157"/>
      <c r="I39" s="157"/>
      <c r="J39" s="157"/>
    </row>
    <row r="40" spans="1:10" ht="12.6" customHeight="1" x14ac:dyDescent="0.2">
      <c r="A40" s="30" t="s">
        <v>336</v>
      </c>
      <c r="B40" s="158"/>
      <c r="C40" s="157"/>
      <c r="D40" s="157"/>
      <c r="E40" s="157"/>
      <c r="F40" s="157"/>
      <c r="G40" s="157"/>
      <c r="H40" s="157"/>
      <c r="I40" s="157"/>
      <c r="J40" s="157"/>
    </row>
    <row r="41" spans="1:10" ht="12.6" customHeight="1" x14ac:dyDescent="0.2">
      <c r="A41" s="19" t="s">
        <v>337</v>
      </c>
      <c r="B41" s="17"/>
      <c r="C41" s="156" t="str">
        <f t="shared" ref="C41:J41" si="5">IF(C33="","",(C38-C37)+(C40-C39))</f>
        <v/>
      </c>
      <c r="D41" s="156" t="str">
        <f t="shared" si="5"/>
        <v/>
      </c>
      <c r="E41" s="156" t="str">
        <f t="shared" si="5"/>
        <v/>
      </c>
      <c r="F41" s="156" t="str">
        <f t="shared" si="5"/>
        <v/>
      </c>
      <c r="G41" s="156" t="str">
        <f t="shared" si="5"/>
        <v/>
      </c>
      <c r="H41" s="156" t="str">
        <f t="shared" si="5"/>
        <v/>
      </c>
      <c r="I41" s="156" t="str">
        <f t="shared" si="5"/>
        <v/>
      </c>
      <c r="J41" s="156" t="str">
        <f t="shared" si="5"/>
        <v/>
      </c>
    </row>
    <row r="42" spans="1:10" ht="12.6" customHeight="1" x14ac:dyDescent="0.2">
      <c r="A42" s="149" t="s">
        <v>358</v>
      </c>
      <c r="B42" s="148"/>
      <c r="C42" s="305" t="s">
        <v>391</v>
      </c>
      <c r="D42" s="305"/>
      <c r="E42" s="305"/>
      <c r="F42" s="305"/>
      <c r="G42" s="305"/>
      <c r="H42" s="305"/>
      <c r="I42" s="305"/>
      <c r="J42" s="305"/>
    </row>
    <row r="43" spans="1:10" ht="12.6" customHeight="1" x14ac:dyDescent="0.2">
      <c r="A43" s="149" t="s">
        <v>235</v>
      </c>
      <c r="B43" s="148"/>
      <c r="C43" s="306"/>
      <c r="D43" s="306"/>
      <c r="E43" s="306"/>
      <c r="F43" s="306"/>
      <c r="G43" s="306"/>
      <c r="H43" s="306"/>
      <c r="I43" s="306"/>
      <c r="J43" s="306"/>
    </row>
    <row r="44" spans="1:10" ht="15" customHeight="1" x14ac:dyDescent="0.2">
      <c r="A44" s="126" t="s">
        <v>342</v>
      </c>
      <c r="B44" s="29"/>
      <c r="C44" s="56"/>
      <c r="D44" s="56"/>
      <c r="E44" s="56"/>
      <c r="F44" s="56"/>
      <c r="G44" s="56"/>
      <c r="H44" s="56"/>
      <c r="I44" s="56"/>
      <c r="J44" s="56"/>
    </row>
    <row r="45" spans="1:10" ht="3.75" customHeight="1" x14ac:dyDescent="0.2">
      <c r="A45" s="126"/>
      <c r="B45" s="29"/>
      <c r="C45" s="56"/>
      <c r="D45" s="56"/>
      <c r="E45" s="56"/>
      <c r="F45" s="56"/>
      <c r="G45" s="56"/>
      <c r="H45" s="56"/>
      <c r="I45" s="56"/>
      <c r="J45" s="56"/>
    </row>
    <row r="46" spans="1:10" ht="15.75" customHeight="1" x14ac:dyDescent="0.2">
      <c r="A46" s="126" t="str">
        <f>"          Es sind derzeit keine Änderungen bekannt, die einen Einfluss auf den Energie- und Wasserverbrauch "&amp;YEAR(G3)&amp;" haben."</f>
        <v xml:space="preserve">          Es sind derzeit keine Änderungen bekannt, die einen Einfluss auf den Energie- und Wasserverbrauch 2025 haben.</v>
      </c>
      <c r="B46" s="29"/>
      <c r="C46" s="56"/>
      <c r="D46" s="56"/>
      <c r="E46" s="56"/>
      <c r="F46" s="56"/>
      <c r="G46" s="56"/>
      <c r="H46" s="56"/>
      <c r="I46" s="56"/>
      <c r="J46" s="56"/>
    </row>
    <row r="47" spans="1:10" ht="15.75" customHeight="1" x14ac:dyDescent="0.2">
      <c r="A47" s="126" t="str">
        <f xml:space="preserve"> "Folgende Änderungen haben sich während des Jahres "&amp;YEAR(G3)&amp;" ergeben. Siehe auch Fortsetzung Blatt 4B"</f>
        <v>Folgende Änderungen haben sich während des Jahres 2025 ergeben. Siehe auch Fortsetzung Blatt 4B</v>
      </c>
      <c r="B47" s="29"/>
      <c r="C47" s="56"/>
      <c r="D47" s="56"/>
      <c r="E47" s="56"/>
      <c r="F47" s="56"/>
      <c r="G47" s="56"/>
      <c r="H47" s="56"/>
      <c r="I47" s="56"/>
      <c r="J47" s="56"/>
    </row>
    <row r="48" spans="1:10" ht="15.75" customHeight="1" x14ac:dyDescent="0.2">
      <c r="A48" s="248" t="s">
        <v>343</v>
      </c>
      <c r="B48" s="249"/>
      <c r="C48" s="239"/>
      <c r="D48" s="250"/>
      <c r="E48" s="56"/>
      <c r="F48" s="248" t="s">
        <v>344</v>
      </c>
      <c r="G48" s="239"/>
      <c r="H48" s="239"/>
      <c r="I48" s="239"/>
      <c r="J48" s="250"/>
    </row>
    <row r="49" spans="1:10" ht="12.6" customHeight="1" x14ac:dyDescent="0.2">
      <c r="A49" s="251" t="s">
        <v>347</v>
      </c>
      <c r="B49" s="29"/>
      <c r="C49" s="56"/>
      <c r="D49" s="252"/>
      <c r="E49" s="56"/>
      <c r="F49" s="251" t="s">
        <v>354</v>
      </c>
      <c r="G49" s="56"/>
      <c r="H49" s="56"/>
      <c r="I49" s="56"/>
      <c r="J49" s="252"/>
    </row>
    <row r="50" spans="1:10" ht="12.6" customHeight="1" x14ac:dyDescent="0.2">
      <c r="A50" s="251" t="s">
        <v>348</v>
      </c>
      <c r="B50" s="29"/>
      <c r="C50" s="56"/>
      <c r="D50" s="252"/>
      <c r="E50" s="56"/>
      <c r="F50" s="251" t="s">
        <v>355</v>
      </c>
      <c r="G50" s="56"/>
      <c r="H50" s="56"/>
      <c r="I50" s="56"/>
      <c r="J50" s="252"/>
    </row>
    <row r="51" spans="1:10" ht="12.6" customHeight="1" x14ac:dyDescent="0.2">
      <c r="A51" s="251" t="s">
        <v>349</v>
      </c>
      <c r="B51" s="29"/>
      <c r="C51" s="56"/>
      <c r="D51" s="252"/>
      <c r="E51" s="56"/>
      <c r="F51" s="251" t="s">
        <v>356</v>
      </c>
      <c r="G51" s="56"/>
      <c r="H51" s="56"/>
      <c r="I51" s="56"/>
      <c r="J51" s="252"/>
    </row>
    <row r="52" spans="1:10" ht="12.6" customHeight="1" x14ac:dyDescent="0.2">
      <c r="A52" s="251" t="s">
        <v>350</v>
      </c>
      <c r="B52" s="29"/>
      <c r="C52" s="56"/>
      <c r="D52" s="252"/>
      <c r="E52" s="56"/>
      <c r="F52" s="251" t="s">
        <v>429</v>
      </c>
      <c r="G52" s="56"/>
      <c r="H52" s="278" t="s">
        <v>404</v>
      </c>
      <c r="I52" s="278" t="s">
        <v>405</v>
      </c>
      <c r="J52" s="279" t="s">
        <v>406</v>
      </c>
    </row>
    <row r="53" spans="1:10" ht="12.6" customHeight="1" x14ac:dyDescent="0.2">
      <c r="A53" s="251" t="s">
        <v>351</v>
      </c>
      <c r="B53" s="29"/>
      <c r="C53" s="56"/>
      <c r="D53" s="252"/>
      <c r="E53" s="56"/>
      <c r="F53" s="251" t="s">
        <v>401</v>
      </c>
      <c r="G53" s="56"/>
      <c r="H53" s="56"/>
      <c r="I53" s="56"/>
      <c r="J53" s="252"/>
    </row>
    <row r="54" spans="1:10" ht="12.6" customHeight="1" x14ac:dyDescent="0.2">
      <c r="A54" s="251" t="s">
        <v>352</v>
      </c>
      <c r="B54" s="29"/>
      <c r="C54" s="56"/>
      <c r="D54" s="252"/>
      <c r="E54" s="56"/>
      <c r="F54" s="253" t="s">
        <v>402</v>
      </c>
      <c r="G54" s="56"/>
      <c r="H54" s="56"/>
      <c r="I54" s="56"/>
      <c r="J54" s="252"/>
    </row>
    <row r="55" spans="1:10" ht="12.6" customHeight="1" x14ac:dyDescent="0.2">
      <c r="A55" s="251" t="s">
        <v>389</v>
      </c>
      <c r="B55" s="29"/>
      <c r="C55" s="56"/>
      <c r="D55" s="252"/>
      <c r="E55" s="56"/>
      <c r="F55" s="251" t="s">
        <v>392</v>
      </c>
      <c r="G55" s="56"/>
      <c r="H55" s="56"/>
      <c r="I55" s="56"/>
      <c r="J55" s="252"/>
    </row>
    <row r="56" spans="1:10" ht="12.6" customHeight="1" x14ac:dyDescent="0.2">
      <c r="A56" s="251" t="s">
        <v>390</v>
      </c>
      <c r="B56" s="29"/>
      <c r="C56" s="56"/>
      <c r="D56" s="252"/>
      <c r="E56" s="56"/>
      <c r="F56" s="254" t="s">
        <v>393</v>
      </c>
      <c r="G56" s="56"/>
      <c r="H56" s="56"/>
      <c r="I56" s="56"/>
      <c r="J56" s="252"/>
    </row>
    <row r="57" spans="1:10" ht="12.6" customHeight="1" x14ac:dyDescent="0.2">
      <c r="A57" s="251" t="s">
        <v>353</v>
      </c>
      <c r="B57" s="29"/>
      <c r="C57" s="56"/>
      <c r="D57" s="252"/>
      <c r="E57" s="56"/>
      <c r="F57" s="251" t="s">
        <v>408</v>
      </c>
      <c r="G57" s="280"/>
      <c r="H57" s="263"/>
      <c r="I57" s="263"/>
      <c r="J57" s="265"/>
    </row>
    <row r="58" spans="1:10" ht="12.6" customHeight="1" x14ac:dyDescent="0.2">
      <c r="A58" s="251" t="s">
        <v>408</v>
      </c>
      <c r="B58" s="263"/>
      <c r="C58" s="263"/>
      <c r="D58" s="282"/>
      <c r="E58" s="257"/>
      <c r="F58" s="299" t="s">
        <v>394</v>
      </c>
      <c r="G58" s="300"/>
      <c r="H58" s="300"/>
      <c r="I58" s="300"/>
      <c r="J58" s="301"/>
    </row>
    <row r="59" spans="1:10" ht="12.6" customHeight="1" x14ac:dyDescent="0.2">
      <c r="A59" s="307" t="s">
        <v>395</v>
      </c>
      <c r="B59" s="308"/>
      <c r="C59" s="308"/>
      <c r="D59" s="309"/>
      <c r="E59" s="257"/>
      <c r="F59" s="299"/>
      <c r="G59" s="300"/>
      <c r="H59" s="300"/>
      <c r="I59" s="300"/>
      <c r="J59" s="301"/>
    </row>
    <row r="60" spans="1:10" ht="12.6" customHeight="1" x14ac:dyDescent="0.2">
      <c r="A60" s="307"/>
      <c r="B60" s="308"/>
      <c r="C60" s="308"/>
      <c r="D60" s="309"/>
      <c r="E60" s="257"/>
      <c r="F60" s="299"/>
      <c r="G60" s="300"/>
      <c r="H60" s="300"/>
      <c r="I60" s="300"/>
      <c r="J60" s="301"/>
    </row>
    <row r="61" spans="1:10" ht="12.6" customHeight="1" x14ac:dyDescent="0.2">
      <c r="A61" s="310"/>
      <c r="B61" s="311"/>
      <c r="C61" s="311"/>
      <c r="D61" s="312"/>
      <c r="E61" s="257"/>
      <c r="F61" s="302"/>
      <c r="G61" s="303"/>
      <c r="H61" s="303"/>
      <c r="I61" s="303"/>
      <c r="J61" s="304"/>
    </row>
    <row r="62" spans="1:10" ht="3.75" customHeight="1" x14ac:dyDescent="0.2">
      <c r="B62" s="29"/>
      <c r="C62" s="56"/>
      <c r="D62" s="56"/>
      <c r="E62" s="56"/>
      <c r="F62" s="239"/>
      <c r="G62" s="239"/>
      <c r="H62" s="239"/>
      <c r="I62" s="239"/>
      <c r="J62" s="239"/>
    </row>
    <row r="63" spans="1:10" ht="15.75" customHeight="1" x14ac:dyDescent="0.2">
      <c r="A63" s="126" t="s">
        <v>400</v>
      </c>
      <c r="B63" s="29"/>
      <c r="C63" s="56"/>
      <c r="D63" s="56"/>
      <c r="E63" s="56"/>
      <c r="F63" s="56"/>
      <c r="G63" s="56"/>
      <c r="H63" s="56"/>
      <c r="I63" s="56"/>
      <c r="J63" s="56"/>
    </row>
    <row r="64" spans="1:10" s="2" customFormat="1" ht="13.5" customHeight="1" x14ac:dyDescent="0.2">
      <c r="A64" s="298" t="s">
        <v>384</v>
      </c>
      <c r="B64" s="298"/>
      <c r="C64" s="298"/>
      <c r="D64" s="298"/>
      <c r="E64" s="298"/>
      <c r="F64" s="298"/>
      <c r="G64" s="298"/>
      <c r="H64" s="298"/>
      <c r="I64" s="298"/>
      <c r="J64" s="298"/>
    </row>
    <row r="65" spans="1:52" s="2" customFormat="1" ht="13.5" customHeight="1" x14ac:dyDescent="0.2">
      <c r="A65" s="298"/>
      <c r="B65" s="298"/>
      <c r="C65" s="298"/>
      <c r="D65" s="298"/>
      <c r="E65" s="298"/>
      <c r="F65" s="298"/>
      <c r="G65" s="298"/>
      <c r="H65" s="298"/>
      <c r="I65" s="298"/>
      <c r="J65" s="298"/>
    </row>
    <row r="66" spans="1:52" s="138" customFormat="1" ht="15.75" customHeight="1" x14ac:dyDescent="0.2">
      <c r="A66" s="145" t="s">
        <v>41</v>
      </c>
      <c r="B66" s="145"/>
      <c r="C66" s="145"/>
      <c r="D66" s="145"/>
      <c r="E66" s="145"/>
      <c r="F66" s="145"/>
      <c r="G66" s="145" t="s">
        <v>251</v>
      </c>
      <c r="H66" s="146"/>
      <c r="I66" s="145"/>
      <c r="J66" s="145"/>
      <c r="K66" s="74"/>
      <c r="L66" s="74"/>
      <c r="M66" s="74"/>
      <c r="N66" s="74"/>
      <c r="O66" s="74"/>
      <c r="P66" s="74"/>
      <c r="Q66" s="74"/>
      <c r="R66" s="74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74"/>
      <c r="AO66" s="74"/>
      <c r="AP66" s="74"/>
      <c r="AQ66" s="74"/>
      <c r="AR66" s="74"/>
      <c r="AS66" s="74"/>
      <c r="AT66" s="74"/>
      <c r="AU66" s="74"/>
      <c r="AV66" s="74"/>
      <c r="AW66" s="74"/>
      <c r="AX66" s="74"/>
      <c r="AY66" s="74"/>
      <c r="AZ66" s="74"/>
    </row>
    <row r="67" spans="1:52" s="138" customFormat="1" ht="12.6" customHeight="1" x14ac:dyDescent="0.2">
      <c r="A67" s="145"/>
      <c r="B67" s="145"/>
      <c r="C67" s="145"/>
      <c r="D67" s="145"/>
      <c r="E67" s="145"/>
      <c r="F67" s="145"/>
      <c r="G67" s="145"/>
      <c r="H67" s="145"/>
      <c r="I67" s="145"/>
      <c r="J67" s="145"/>
      <c r="K67" s="74"/>
      <c r="L67" s="74"/>
      <c r="M67" s="74"/>
      <c r="N67" s="74"/>
      <c r="O67" s="74"/>
      <c r="P67" s="74"/>
      <c r="Q67" s="74"/>
      <c r="R67" s="74"/>
      <c r="S67" s="74"/>
      <c r="T67" s="74"/>
      <c r="U67" s="74"/>
      <c r="V67" s="74"/>
      <c r="W67" s="74"/>
      <c r="X67" s="74"/>
      <c r="Y67" s="74"/>
      <c r="Z67" s="74"/>
      <c r="AA67" s="74"/>
      <c r="AB67" s="74"/>
      <c r="AC67" s="74"/>
      <c r="AD67" s="74"/>
      <c r="AE67" s="74"/>
      <c r="AF67" s="74"/>
      <c r="AG67" s="74"/>
      <c r="AH67" s="74"/>
      <c r="AI67" s="74"/>
      <c r="AJ67" s="74"/>
      <c r="AK67" s="74"/>
      <c r="AL67" s="74"/>
      <c r="AM67" s="74"/>
      <c r="AN67" s="74"/>
      <c r="AO67" s="74"/>
      <c r="AP67" s="74"/>
      <c r="AQ67" s="74"/>
      <c r="AR67" s="74"/>
      <c r="AS67" s="74"/>
      <c r="AT67" s="74"/>
      <c r="AU67" s="74"/>
      <c r="AV67" s="74"/>
      <c r="AW67" s="74"/>
      <c r="AX67" s="74"/>
      <c r="AY67" s="74"/>
      <c r="AZ67" s="74"/>
    </row>
    <row r="68" spans="1:52" s="11" customFormat="1" ht="18.75" customHeight="1" x14ac:dyDescent="0.2">
      <c r="A68" s="142"/>
      <c r="B68" s="142"/>
      <c r="C68" s="142"/>
      <c r="D68" s="142"/>
      <c r="E68" s="142"/>
      <c r="F68" s="273"/>
      <c r="G68" s="143" t="str">
        <f>I5</f>
        <v/>
      </c>
      <c r="H68" s="142"/>
      <c r="I68" s="142"/>
      <c r="J68" s="142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</row>
    <row r="69" spans="1:52" s="138" customFormat="1" ht="11.25" x14ac:dyDescent="0.2">
      <c r="A69" s="141" t="s">
        <v>372</v>
      </c>
      <c r="B69" s="141"/>
      <c r="C69" s="141"/>
      <c r="D69" s="141"/>
      <c r="E69" s="141"/>
      <c r="F69" s="141"/>
      <c r="G69" s="141" t="s">
        <v>44</v>
      </c>
      <c r="H69" s="141"/>
      <c r="I69" s="141"/>
      <c r="J69" s="141"/>
      <c r="K69" s="74"/>
      <c r="L69" s="74"/>
      <c r="M69" s="74"/>
      <c r="N69" s="74"/>
      <c r="O69" s="74"/>
      <c r="P69" s="74"/>
      <c r="Q69" s="74"/>
      <c r="R69" s="74"/>
      <c r="S69" s="74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  <c r="AO69" s="74"/>
      <c r="AP69" s="74"/>
      <c r="AQ69" s="74"/>
      <c r="AR69" s="74"/>
      <c r="AS69" s="74"/>
      <c r="AT69" s="74"/>
      <c r="AU69" s="74"/>
      <c r="AV69" s="74"/>
      <c r="AW69" s="74"/>
      <c r="AX69" s="74"/>
      <c r="AY69" s="74"/>
      <c r="AZ69" s="74"/>
    </row>
    <row r="70" spans="1:52" s="2" customFormat="1" x14ac:dyDescent="0.2">
      <c r="A70" s="142"/>
      <c r="B70" s="142"/>
      <c r="C70" s="142"/>
      <c r="D70" s="142"/>
      <c r="E70" s="142"/>
      <c r="F70" s="142"/>
      <c r="G70" s="142"/>
      <c r="H70" s="142"/>
      <c r="I70" s="142"/>
      <c r="J70" s="142"/>
    </row>
    <row r="71" spans="1:52" s="2" customFormat="1" x14ac:dyDescent="0.2"/>
    <row r="72" spans="1:52" s="2" customFormat="1" x14ac:dyDescent="0.2"/>
    <row r="73" spans="1:52" s="2" customFormat="1" x14ac:dyDescent="0.2"/>
    <row r="74" spans="1:52" s="2" customFormat="1" x14ac:dyDescent="0.2"/>
    <row r="75" spans="1:52" s="2" customFormat="1" x14ac:dyDescent="0.2"/>
    <row r="76" spans="1:52" s="2" customFormat="1" x14ac:dyDescent="0.2"/>
    <row r="77" spans="1:52" s="2" customFormat="1" x14ac:dyDescent="0.2"/>
    <row r="78" spans="1:52" s="2" customFormat="1" x14ac:dyDescent="0.2"/>
    <row r="79" spans="1:52" s="2" customFormat="1" x14ac:dyDescent="0.2"/>
    <row r="80" spans="1:52" s="2" customFormat="1" x14ac:dyDescent="0.2"/>
    <row r="81" s="2" customFormat="1" x14ac:dyDescent="0.2"/>
    <row r="82" s="2" customFormat="1" x14ac:dyDescent="0.2"/>
    <row r="83" s="2" customFormat="1" x14ac:dyDescent="0.2"/>
    <row r="84" s="2" customFormat="1" x14ac:dyDescent="0.2"/>
    <row r="85" s="2" customFormat="1" x14ac:dyDescent="0.2"/>
    <row r="86" s="2" customFormat="1" x14ac:dyDescent="0.2"/>
    <row r="87" s="2" customFormat="1" x14ac:dyDescent="0.2"/>
    <row r="88" s="2" customFormat="1" x14ac:dyDescent="0.2"/>
    <row r="89" s="2" customFormat="1" x14ac:dyDescent="0.2"/>
    <row r="90" s="2" customFormat="1" x14ac:dyDescent="0.2"/>
    <row r="91" s="2" customFormat="1" x14ac:dyDescent="0.2"/>
    <row r="92" s="2" customFormat="1" x14ac:dyDescent="0.2"/>
    <row r="93" s="2" customFormat="1" x14ac:dyDescent="0.2"/>
    <row r="94" s="2" customFormat="1" x14ac:dyDescent="0.2"/>
    <row r="95" s="2" customFormat="1" x14ac:dyDescent="0.2"/>
    <row r="96" s="2" customFormat="1" x14ac:dyDescent="0.2"/>
    <row r="97" s="2" customFormat="1" x14ac:dyDescent="0.2"/>
    <row r="98" s="2" customFormat="1" x14ac:dyDescent="0.2"/>
    <row r="99" s="2" customFormat="1" x14ac:dyDescent="0.2"/>
    <row r="100" s="2" customFormat="1" x14ac:dyDescent="0.2"/>
    <row r="101" s="2" customFormat="1" x14ac:dyDescent="0.2"/>
    <row r="102" s="2" customFormat="1" x14ac:dyDescent="0.2"/>
    <row r="103" s="2" customFormat="1" x14ac:dyDescent="0.2"/>
    <row r="104" s="2" customFormat="1" x14ac:dyDescent="0.2"/>
    <row r="105" s="2" customFormat="1" x14ac:dyDescent="0.2"/>
    <row r="106" s="2" customFormat="1" x14ac:dyDescent="0.2"/>
    <row r="107" s="2" customFormat="1" x14ac:dyDescent="0.2"/>
    <row r="108" s="2" customFormat="1" x14ac:dyDescent="0.2"/>
    <row r="109" s="2" customFormat="1" x14ac:dyDescent="0.2"/>
    <row r="110" s="2" customFormat="1" x14ac:dyDescent="0.2"/>
    <row r="111" s="2" customFormat="1" x14ac:dyDescent="0.2"/>
    <row r="112" s="2" customFormat="1" x14ac:dyDescent="0.2"/>
    <row r="113" s="2" customFormat="1" x14ac:dyDescent="0.2"/>
    <row r="114" s="2" customFormat="1" x14ac:dyDescent="0.2"/>
    <row r="115" s="2" customFormat="1" x14ac:dyDescent="0.2"/>
    <row r="116" s="2" customFormat="1" x14ac:dyDescent="0.2"/>
    <row r="117" s="2" customFormat="1" x14ac:dyDescent="0.2"/>
    <row r="118" s="2" customFormat="1" x14ac:dyDescent="0.2"/>
    <row r="119" s="2" customFormat="1" x14ac:dyDescent="0.2"/>
    <row r="120" s="2" customFormat="1" x14ac:dyDescent="0.2"/>
    <row r="121" s="2" customFormat="1" x14ac:dyDescent="0.2"/>
    <row r="122" s="2" customFormat="1" x14ac:dyDescent="0.2"/>
    <row r="123" s="2" customFormat="1" x14ac:dyDescent="0.2"/>
    <row r="124" s="2" customFormat="1" x14ac:dyDescent="0.2"/>
    <row r="125" s="2" customFormat="1" x14ac:dyDescent="0.2"/>
    <row r="126" s="2" customFormat="1" x14ac:dyDescent="0.2"/>
    <row r="127" s="2" customFormat="1" x14ac:dyDescent="0.2"/>
    <row r="128" s="2" customFormat="1" x14ac:dyDescent="0.2"/>
    <row r="129" s="2" customFormat="1" x14ac:dyDescent="0.2"/>
    <row r="130" s="2" customFormat="1" x14ac:dyDescent="0.2"/>
    <row r="131" s="2" customFormat="1" x14ac:dyDescent="0.2"/>
    <row r="132" s="2" customFormat="1" x14ac:dyDescent="0.2"/>
    <row r="133" s="2" customFormat="1" x14ac:dyDescent="0.2"/>
    <row r="134" s="2" customFormat="1" x14ac:dyDescent="0.2"/>
    <row r="135" s="2" customFormat="1" x14ac:dyDescent="0.2"/>
    <row r="136" s="2" customFormat="1" x14ac:dyDescent="0.2"/>
    <row r="137" s="2" customFormat="1" x14ac:dyDescent="0.2"/>
    <row r="138" s="2" customFormat="1" x14ac:dyDescent="0.2"/>
    <row r="139" s="2" customFormat="1" x14ac:dyDescent="0.2"/>
    <row r="140" s="2" customFormat="1" x14ac:dyDescent="0.2"/>
    <row r="141" s="2" customFormat="1" x14ac:dyDescent="0.2"/>
    <row r="142" s="2" customFormat="1" x14ac:dyDescent="0.2"/>
    <row r="143" s="2" customFormat="1" x14ac:dyDescent="0.2"/>
    <row r="144" s="2" customFormat="1" x14ac:dyDescent="0.2"/>
    <row r="145" s="2" customFormat="1" x14ac:dyDescent="0.2"/>
    <row r="146" s="2" customFormat="1" x14ac:dyDescent="0.2"/>
    <row r="147" s="2" customFormat="1" x14ac:dyDescent="0.2"/>
    <row r="148" s="2" customFormat="1" x14ac:dyDescent="0.2"/>
    <row r="149" s="2" customFormat="1" x14ac:dyDescent="0.2"/>
    <row r="150" s="2" customFormat="1" x14ac:dyDescent="0.2"/>
    <row r="151" s="2" customFormat="1" x14ac:dyDescent="0.2"/>
    <row r="152" s="2" customFormat="1" x14ac:dyDescent="0.2"/>
    <row r="153" s="2" customFormat="1" x14ac:dyDescent="0.2"/>
    <row r="154" s="2" customFormat="1" x14ac:dyDescent="0.2"/>
    <row r="155" s="2" customFormat="1" x14ac:dyDescent="0.2"/>
    <row r="156" s="2" customFormat="1" x14ac:dyDescent="0.2"/>
    <row r="157" s="2" customFormat="1" x14ac:dyDescent="0.2"/>
    <row r="158" s="2" customFormat="1" x14ac:dyDescent="0.2"/>
    <row r="159" s="2" customFormat="1" x14ac:dyDescent="0.2"/>
    <row r="160" s="2" customFormat="1" x14ac:dyDescent="0.2"/>
    <row r="161" s="2" customFormat="1" x14ac:dyDescent="0.2"/>
    <row r="162" s="2" customFormat="1" x14ac:dyDescent="0.2"/>
    <row r="163" s="2" customFormat="1" x14ac:dyDescent="0.2"/>
    <row r="164" s="2" customFormat="1" x14ac:dyDescent="0.2"/>
    <row r="165" s="2" customFormat="1" x14ac:dyDescent="0.2"/>
    <row r="166" s="2" customFormat="1" x14ac:dyDescent="0.2"/>
    <row r="167" s="2" customFormat="1" x14ac:dyDescent="0.2"/>
    <row r="168" s="2" customFormat="1" x14ac:dyDescent="0.2"/>
    <row r="169" s="2" customFormat="1" x14ac:dyDescent="0.2"/>
    <row r="170" s="2" customFormat="1" x14ac:dyDescent="0.2"/>
    <row r="171" s="2" customFormat="1" x14ac:dyDescent="0.2"/>
    <row r="172" s="2" customFormat="1" x14ac:dyDescent="0.2"/>
    <row r="173" s="2" customFormat="1" x14ac:dyDescent="0.2"/>
    <row r="174" s="2" customFormat="1" x14ac:dyDescent="0.2"/>
    <row r="175" s="2" customFormat="1" x14ac:dyDescent="0.2"/>
    <row r="176" s="2" customFormat="1" x14ac:dyDescent="0.2"/>
    <row r="177" s="2" customFormat="1" x14ac:dyDescent="0.2"/>
    <row r="178" s="2" customFormat="1" x14ac:dyDescent="0.2"/>
    <row r="179" s="2" customFormat="1" x14ac:dyDescent="0.2"/>
    <row r="180" s="2" customFormat="1" x14ac:dyDescent="0.2"/>
    <row r="181" s="2" customFormat="1" x14ac:dyDescent="0.2"/>
    <row r="182" s="2" customFormat="1" x14ac:dyDescent="0.2"/>
    <row r="183" s="2" customFormat="1" x14ac:dyDescent="0.2"/>
    <row r="184" s="2" customFormat="1" x14ac:dyDescent="0.2"/>
    <row r="185" s="2" customFormat="1" x14ac:dyDescent="0.2"/>
    <row r="186" s="2" customFormat="1" x14ac:dyDescent="0.2"/>
    <row r="187" s="2" customFormat="1" x14ac:dyDescent="0.2"/>
    <row r="188" s="2" customFormat="1" x14ac:dyDescent="0.2"/>
    <row r="189" s="2" customFormat="1" x14ac:dyDescent="0.2"/>
    <row r="190" s="2" customFormat="1" x14ac:dyDescent="0.2"/>
    <row r="191" s="2" customFormat="1" x14ac:dyDescent="0.2"/>
    <row r="192" s="2" customFormat="1" x14ac:dyDescent="0.2"/>
    <row r="193" s="2" customFormat="1" x14ac:dyDescent="0.2"/>
    <row r="194" s="2" customFormat="1" x14ac:dyDescent="0.2"/>
    <row r="195" s="2" customFormat="1" x14ac:dyDescent="0.2"/>
    <row r="196" s="2" customFormat="1" x14ac:dyDescent="0.2"/>
    <row r="197" s="2" customFormat="1" x14ac:dyDescent="0.2"/>
    <row r="198" s="2" customFormat="1" x14ac:dyDescent="0.2"/>
    <row r="199" s="2" customFormat="1" x14ac:dyDescent="0.2"/>
    <row r="200" s="2" customFormat="1" x14ac:dyDescent="0.2"/>
    <row r="201" s="2" customFormat="1" x14ac:dyDescent="0.2"/>
    <row r="202" s="2" customFormat="1" x14ac:dyDescent="0.2"/>
    <row r="203" s="2" customFormat="1" x14ac:dyDescent="0.2"/>
    <row r="204" s="2" customFormat="1" x14ac:dyDescent="0.2"/>
    <row r="205" s="2" customFormat="1" x14ac:dyDescent="0.2"/>
    <row r="206" s="2" customFormat="1" x14ac:dyDescent="0.2"/>
    <row r="207" s="2" customFormat="1" x14ac:dyDescent="0.2"/>
    <row r="208" s="2" customFormat="1" x14ac:dyDescent="0.2"/>
    <row r="209" s="2" customFormat="1" x14ac:dyDescent="0.2"/>
    <row r="210" s="2" customFormat="1" x14ac:dyDescent="0.2"/>
    <row r="211" s="2" customFormat="1" x14ac:dyDescent="0.2"/>
    <row r="212" s="2" customFormat="1" x14ac:dyDescent="0.2"/>
    <row r="213" s="2" customFormat="1" x14ac:dyDescent="0.2"/>
    <row r="214" s="2" customFormat="1" x14ac:dyDescent="0.2"/>
    <row r="215" s="2" customFormat="1" x14ac:dyDescent="0.2"/>
    <row r="216" s="2" customFormat="1" x14ac:dyDescent="0.2"/>
    <row r="217" s="2" customFormat="1" x14ac:dyDescent="0.2"/>
    <row r="218" s="2" customFormat="1" x14ac:dyDescent="0.2"/>
    <row r="219" s="2" customFormat="1" x14ac:dyDescent="0.2"/>
    <row r="220" s="2" customFormat="1" x14ac:dyDescent="0.2"/>
    <row r="221" s="2" customFormat="1" x14ac:dyDescent="0.2"/>
    <row r="222" s="2" customFormat="1" x14ac:dyDescent="0.2"/>
    <row r="223" s="2" customFormat="1" x14ac:dyDescent="0.2"/>
    <row r="224" s="2" customFormat="1" x14ac:dyDescent="0.2"/>
    <row r="225" s="2" customFormat="1" x14ac:dyDescent="0.2"/>
    <row r="226" s="2" customFormat="1" x14ac:dyDescent="0.2"/>
    <row r="227" s="2" customFormat="1" x14ac:dyDescent="0.2"/>
    <row r="228" s="2" customFormat="1" x14ac:dyDescent="0.2"/>
    <row r="229" s="2" customFormat="1" x14ac:dyDescent="0.2"/>
    <row r="230" s="2" customFormat="1" x14ac:dyDescent="0.2"/>
    <row r="231" s="2" customFormat="1" x14ac:dyDescent="0.2"/>
    <row r="232" s="2" customFormat="1" x14ac:dyDescent="0.2"/>
    <row r="233" s="2" customFormat="1" x14ac:dyDescent="0.2"/>
    <row r="234" s="2" customFormat="1" x14ac:dyDescent="0.2"/>
    <row r="235" s="2" customFormat="1" x14ac:dyDescent="0.2"/>
    <row r="236" s="2" customFormat="1" x14ac:dyDescent="0.2"/>
    <row r="237" s="2" customFormat="1" x14ac:dyDescent="0.2"/>
    <row r="238" s="2" customFormat="1" x14ac:dyDescent="0.2"/>
    <row r="239" s="2" customFormat="1" x14ac:dyDescent="0.2"/>
    <row r="240" s="2" customFormat="1" x14ac:dyDescent="0.2"/>
    <row r="241" s="2" customFormat="1" x14ac:dyDescent="0.2"/>
    <row r="242" s="2" customFormat="1" x14ac:dyDescent="0.2"/>
    <row r="243" s="2" customFormat="1" x14ac:dyDescent="0.2"/>
    <row r="244" s="2" customFormat="1" x14ac:dyDescent="0.2"/>
    <row r="245" s="2" customFormat="1" x14ac:dyDescent="0.2"/>
    <row r="246" s="2" customFormat="1" x14ac:dyDescent="0.2"/>
    <row r="247" s="2" customFormat="1" x14ac:dyDescent="0.2"/>
    <row r="248" s="2" customFormat="1" x14ac:dyDescent="0.2"/>
    <row r="249" s="2" customFormat="1" x14ac:dyDescent="0.2"/>
    <row r="250" s="2" customFormat="1" x14ac:dyDescent="0.2"/>
    <row r="251" s="2" customFormat="1" x14ac:dyDescent="0.2"/>
    <row r="252" s="2" customFormat="1" x14ac:dyDescent="0.2"/>
    <row r="253" s="2" customFormat="1" x14ac:dyDescent="0.2"/>
    <row r="254" s="2" customFormat="1" x14ac:dyDescent="0.2"/>
    <row r="255" s="2" customFormat="1" x14ac:dyDescent="0.2"/>
    <row r="256" s="2" customFormat="1" x14ac:dyDescent="0.2"/>
    <row r="257" s="2" customFormat="1" x14ac:dyDescent="0.2"/>
    <row r="258" s="2" customFormat="1" x14ac:dyDescent="0.2"/>
    <row r="259" s="2" customFormat="1" x14ac:dyDescent="0.2"/>
    <row r="260" s="2" customFormat="1" x14ac:dyDescent="0.2"/>
    <row r="261" s="2" customFormat="1" x14ac:dyDescent="0.2"/>
    <row r="262" s="2" customFormat="1" x14ac:dyDescent="0.2"/>
    <row r="263" s="2" customFormat="1" x14ac:dyDescent="0.2"/>
    <row r="264" s="2" customFormat="1" x14ac:dyDescent="0.2"/>
    <row r="265" s="2" customFormat="1" x14ac:dyDescent="0.2"/>
    <row r="266" s="2" customFormat="1" x14ac:dyDescent="0.2"/>
    <row r="267" s="2" customFormat="1" x14ac:dyDescent="0.2"/>
    <row r="268" s="2" customFormat="1" x14ac:dyDescent="0.2"/>
    <row r="269" s="2" customFormat="1" x14ac:dyDescent="0.2"/>
    <row r="270" s="2" customFormat="1" x14ac:dyDescent="0.2"/>
    <row r="271" s="2" customFormat="1" x14ac:dyDescent="0.2"/>
    <row r="272" s="2" customFormat="1" x14ac:dyDescent="0.2"/>
    <row r="273" s="2" customFormat="1" x14ac:dyDescent="0.2"/>
    <row r="274" s="2" customFormat="1" x14ac:dyDescent="0.2"/>
    <row r="275" s="2" customFormat="1" x14ac:dyDescent="0.2"/>
    <row r="276" s="2" customFormat="1" x14ac:dyDescent="0.2"/>
    <row r="277" s="2" customFormat="1" x14ac:dyDescent="0.2"/>
    <row r="278" s="2" customFormat="1" x14ac:dyDescent="0.2"/>
    <row r="279" s="2" customFormat="1" x14ac:dyDescent="0.2"/>
    <row r="280" s="2" customFormat="1" x14ac:dyDescent="0.2"/>
    <row r="281" s="2" customFormat="1" x14ac:dyDescent="0.2"/>
    <row r="282" s="2" customFormat="1" x14ac:dyDescent="0.2"/>
    <row r="283" s="2" customFormat="1" x14ac:dyDescent="0.2"/>
    <row r="284" s="2" customFormat="1" x14ac:dyDescent="0.2"/>
    <row r="285" s="2" customFormat="1" x14ac:dyDescent="0.2"/>
    <row r="286" s="2" customFormat="1" x14ac:dyDescent="0.2"/>
    <row r="287" s="2" customFormat="1" x14ac:dyDescent="0.2"/>
    <row r="288" s="2" customFormat="1" x14ac:dyDescent="0.2"/>
    <row r="289" s="2" customFormat="1" x14ac:dyDescent="0.2"/>
    <row r="290" s="2" customFormat="1" x14ac:dyDescent="0.2"/>
    <row r="291" s="2" customFormat="1" x14ac:dyDescent="0.2"/>
    <row r="292" s="2" customFormat="1" x14ac:dyDescent="0.2"/>
    <row r="293" s="2" customFormat="1" x14ac:dyDescent="0.2"/>
    <row r="294" s="2" customFormat="1" x14ac:dyDescent="0.2"/>
    <row r="295" s="2" customFormat="1" x14ac:dyDescent="0.2"/>
    <row r="296" s="2" customFormat="1" x14ac:dyDescent="0.2"/>
    <row r="297" s="2" customFormat="1" x14ac:dyDescent="0.2"/>
    <row r="298" s="2" customFormat="1" x14ac:dyDescent="0.2"/>
    <row r="299" s="2" customFormat="1" x14ac:dyDescent="0.2"/>
    <row r="300" s="2" customFormat="1" x14ac:dyDescent="0.2"/>
    <row r="301" s="2" customFormat="1" x14ac:dyDescent="0.2"/>
    <row r="302" s="2" customFormat="1" x14ac:dyDescent="0.2"/>
    <row r="303" s="2" customFormat="1" x14ac:dyDescent="0.2"/>
    <row r="304" s="2" customFormat="1" x14ac:dyDescent="0.2"/>
    <row r="305" s="2" customFormat="1" x14ac:dyDescent="0.2"/>
    <row r="306" s="2" customFormat="1" x14ac:dyDescent="0.2"/>
    <row r="307" s="2" customFormat="1" x14ac:dyDescent="0.2"/>
    <row r="308" s="2" customFormat="1" x14ac:dyDescent="0.2"/>
    <row r="309" s="2" customFormat="1" x14ac:dyDescent="0.2"/>
    <row r="310" s="2" customFormat="1" x14ac:dyDescent="0.2"/>
    <row r="311" s="2" customFormat="1" x14ac:dyDescent="0.2"/>
    <row r="312" s="2" customFormat="1" x14ac:dyDescent="0.2"/>
    <row r="313" s="2" customFormat="1" x14ac:dyDescent="0.2"/>
    <row r="314" s="2" customFormat="1" x14ac:dyDescent="0.2"/>
    <row r="315" s="2" customFormat="1" x14ac:dyDescent="0.2"/>
    <row r="316" s="2" customFormat="1" x14ac:dyDescent="0.2"/>
    <row r="317" s="2" customFormat="1" x14ac:dyDescent="0.2"/>
    <row r="318" s="2" customFormat="1" x14ac:dyDescent="0.2"/>
    <row r="319" s="2" customFormat="1" x14ac:dyDescent="0.2"/>
    <row r="320" s="2" customFormat="1" x14ac:dyDescent="0.2"/>
    <row r="321" s="2" customFormat="1" x14ac:dyDescent="0.2"/>
    <row r="322" s="2" customFormat="1" x14ac:dyDescent="0.2"/>
    <row r="323" s="2" customFormat="1" x14ac:dyDescent="0.2"/>
    <row r="324" s="2" customFormat="1" x14ac:dyDescent="0.2"/>
    <row r="325" s="2" customFormat="1" x14ac:dyDescent="0.2"/>
    <row r="326" s="2" customFormat="1" x14ac:dyDescent="0.2"/>
    <row r="327" s="2" customFormat="1" x14ac:dyDescent="0.2"/>
    <row r="328" s="2" customFormat="1" x14ac:dyDescent="0.2"/>
    <row r="329" s="2" customFormat="1" x14ac:dyDescent="0.2"/>
    <row r="330" s="2" customFormat="1" x14ac:dyDescent="0.2"/>
    <row r="331" s="2" customFormat="1" x14ac:dyDescent="0.2"/>
    <row r="332" s="2" customFormat="1" x14ac:dyDescent="0.2"/>
    <row r="333" s="2" customFormat="1" x14ac:dyDescent="0.2"/>
    <row r="334" s="2" customFormat="1" x14ac:dyDescent="0.2"/>
    <row r="335" s="2" customFormat="1" x14ac:dyDescent="0.2"/>
    <row r="336" s="2" customFormat="1" x14ac:dyDescent="0.2"/>
    <row r="337" s="2" customFormat="1" x14ac:dyDescent="0.2"/>
    <row r="338" s="2" customFormat="1" x14ac:dyDescent="0.2"/>
    <row r="339" s="2" customFormat="1" x14ac:dyDescent="0.2"/>
    <row r="340" s="2" customFormat="1" x14ac:dyDescent="0.2"/>
    <row r="341" s="2" customFormat="1" x14ac:dyDescent="0.2"/>
    <row r="342" s="2" customFormat="1" x14ac:dyDescent="0.2"/>
    <row r="343" s="2" customFormat="1" x14ac:dyDescent="0.2"/>
    <row r="344" s="2" customFormat="1" x14ac:dyDescent="0.2"/>
    <row r="345" s="2" customFormat="1" x14ac:dyDescent="0.2"/>
    <row r="346" s="2" customFormat="1" x14ac:dyDescent="0.2"/>
    <row r="347" s="2" customFormat="1" x14ac:dyDescent="0.2"/>
    <row r="348" s="2" customFormat="1" x14ac:dyDescent="0.2"/>
    <row r="349" s="2" customFormat="1" x14ac:dyDescent="0.2"/>
    <row r="350" s="2" customFormat="1" x14ac:dyDescent="0.2"/>
    <row r="351" s="2" customFormat="1" x14ac:dyDescent="0.2"/>
    <row r="352" s="2" customFormat="1" x14ac:dyDescent="0.2"/>
    <row r="353" s="2" customFormat="1" x14ac:dyDescent="0.2"/>
    <row r="354" s="2" customFormat="1" x14ac:dyDescent="0.2"/>
    <row r="355" s="2" customFormat="1" x14ac:dyDescent="0.2"/>
    <row r="356" s="2" customFormat="1" x14ac:dyDescent="0.2"/>
    <row r="357" s="2" customFormat="1" x14ac:dyDescent="0.2"/>
    <row r="358" s="2" customFormat="1" x14ac:dyDescent="0.2"/>
    <row r="359" s="2" customFormat="1" x14ac:dyDescent="0.2"/>
    <row r="360" s="2" customFormat="1" x14ac:dyDescent="0.2"/>
    <row r="361" s="2" customFormat="1" x14ac:dyDescent="0.2"/>
    <row r="362" s="2" customFormat="1" x14ac:dyDescent="0.2"/>
    <row r="363" s="2" customFormat="1" x14ac:dyDescent="0.2"/>
    <row r="364" s="2" customFormat="1" x14ac:dyDescent="0.2"/>
    <row r="365" s="2" customFormat="1" x14ac:dyDescent="0.2"/>
    <row r="366" s="2" customFormat="1" x14ac:dyDescent="0.2"/>
    <row r="367" s="2" customFormat="1" x14ac:dyDescent="0.2"/>
    <row r="368" s="2" customFormat="1" x14ac:dyDescent="0.2"/>
    <row r="369" s="2" customFormat="1" x14ac:dyDescent="0.2"/>
    <row r="370" s="2" customFormat="1" x14ac:dyDescent="0.2"/>
    <row r="371" s="2" customFormat="1" x14ac:dyDescent="0.2"/>
    <row r="372" s="2" customFormat="1" x14ac:dyDescent="0.2"/>
    <row r="373" s="2" customFormat="1" x14ac:dyDescent="0.2"/>
    <row r="374" s="2" customFormat="1" x14ac:dyDescent="0.2"/>
    <row r="375" s="2" customFormat="1" x14ac:dyDescent="0.2"/>
    <row r="376" s="2" customFormat="1" x14ac:dyDescent="0.2"/>
    <row r="377" s="2" customFormat="1" x14ac:dyDescent="0.2"/>
    <row r="378" s="2" customFormat="1" x14ac:dyDescent="0.2"/>
    <row r="379" s="2" customFormat="1" x14ac:dyDescent="0.2"/>
    <row r="380" s="2" customFormat="1" x14ac:dyDescent="0.2"/>
    <row r="381" s="2" customFormat="1" x14ac:dyDescent="0.2"/>
    <row r="382" s="2" customFormat="1" x14ac:dyDescent="0.2"/>
    <row r="383" s="2" customFormat="1" x14ac:dyDescent="0.2"/>
    <row r="384" s="2" customFormat="1" x14ac:dyDescent="0.2"/>
    <row r="385" s="2" customFormat="1" x14ac:dyDescent="0.2"/>
    <row r="386" s="2" customFormat="1" x14ac:dyDescent="0.2"/>
    <row r="387" s="2" customFormat="1" x14ac:dyDescent="0.2"/>
    <row r="388" s="2" customFormat="1" x14ac:dyDescent="0.2"/>
    <row r="389" s="2" customFormat="1" x14ac:dyDescent="0.2"/>
    <row r="390" s="2" customFormat="1" x14ac:dyDescent="0.2"/>
    <row r="391" s="2" customFormat="1" x14ac:dyDescent="0.2"/>
    <row r="392" s="2" customFormat="1" x14ac:dyDescent="0.2"/>
    <row r="393" s="2" customFormat="1" x14ac:dyDescent="0.2"/>
    <row r="394" s="2" customFormat="1" x14ac:dyDescent="0.2"/>
    <row r="395" s="2" customFormat="1" x14ac:dyDescent="0.2"/>
    <row r="396" s="2" customFormat="1" x14ac:dyDescent="0.2"/>
    <row r="397" s="2" customFormat="1" x14ac:dyDescent="0.2"/>
    <row r="398" s="2" customFormat="1" x14ac:dyDescent="0.2"/>
    <row r="399" s="2" customFormat="1" x14ac:dyDescent="0.2"/>
    <row r="400" s="2" customFormat="1" x14ac:dyDescent="0.2"/>
    <row r="401" s="2" customFormat="1" x14ac:dyDescent="0.2"/>
    <row r="402" s="2" customFormat="1" x14ac:dyDescent="0.2"/>
    <row r="403" s="2" customFormat="1" x14ac:dyDescent="0.2"/>
    <row r="404" s="2" customFormat="1" x14ac:dyDescent="0.2"/>
    <row r="405" s="2" customFormat="1" x14ac:dyDescent="0.2"/>
    <row r="406" s="2" customFormat="1" x14ac:dyDescent="0.2"/>
    <row r="407" s="2" customFormat="1" x14ac:dyDescent="0.2"/>
    <row r="408" s="2" customFormat="1" x14ac:dyDescent="0.2"/>
    <row r="409" s="2" customFormat="1" x14ac:dyDescent="0.2"/>
    <row r="410" s="2" customFormat="1" x14ac:dyDescent="0.2"/>
    <row r="411" s="2" customFormat="1" x14ac:dyDescent="0.2"/>
    <row r="412" s="2" customFormat="1" x14ac:dyDescent="0.2"/>
    <row r="413" s="2" customFormat="1" x14ac:dyDescent="0.2"/>
    <row r="414" s="2" customFormat="1" x14ac:dyDescent="0.2"/>
    <row r="415" s="2" customFormat="1" x14ac:dyDescent="0.2"/>
    <row r="416" s="2" customFormat="1" x14ac:dyDescent="0.2"/>
    <row r="417" s="2" customFormat="1" x14ac:dyDescent="0.2"/>
    <row r="418" s="2" customFormat="1" x14ac:dyDescent="0.2"/>
    <row r="419" s="2" customFormat="1" x14ac:dyDescent="0.2"/>
    <row r="420" s="2" customFormat="1" x14ac:dyDescent="0.2"/>
    <row r="421" s="2" customFormat="1" x14ac:dyDescent="0.2"/>
    <row r="422" s="2" customFormat="1" x14ac:dyDescent="0.2"/>
    <row r="423" s="2" customFormat="1" x14ac:dyDescent="0.2"/>
    <row r="424" s="2" customFormat="1" x14ac:dyDescent="0.2"/>
    <row r="425" s="2" customFormat="1" x14ac:dyDescent="0.2"/>
    <row r="426" s="2" customFormat="1" x14ac:dyDescent="0.2"/>
    <row r="427" s="2" customFormat="1" x14ac:dyDescent="0.2"/>
    <row r="428" s="2" customFormat="1" x14ac:dyDescent="0.2"/>
    <row r="429" s="2" customFormat="1" x14ac:dyDescent="0.2"/>
    <row r="430" s="2" customFormat="1" x14ac:dyDescent="0.2"/>
    <row r="431" s="2" customFormat="1" x14ac:dyDescent="0.2"/>
    <row r="432" s="2" customFormat="1" x14ac:dyDescent="0.2"/>
    <row r="433" s="2" customFormat="1" x14ac:dyDescent="0.2"/>
    <row r="434" s="2" customFormat="1" x14ac:dyDescent="0.2"/>
    <row r="435" s="2" customFormat="1" x14ac:dyDescent="0.2"/>
    <row r="436" s="2" customFormat="1" x14ac:dyDescent="0.2"/>
    <row r="437" s="2" customFormat="1" x14ac:dyDescent="0.2"/>
    <row r="438" s="2" customFormat="1" x14ac:dyDescent="0.2"/>
    <row r="439" s="2" customFormat="1" x14ac:dyDescent="0.2"/>
    <row r="440" s="2" customFormat="1" x14ac:dyDescent="0.2"/>
    <row r="441" s="2" customFormat="1" x14ac:dyDescent="0.2"/>
    <row r="442" s="2" customFormat="1" x14ac:dyDescent="0.2"/>
    <row r="443" s="2" customFormat="1" x14ac:dyDescent="0.2"/>
    <row r="444" s="2" customFormat="1" x14ac:dyDescent="0.2"/>
    <row r="445" s="2" customFormat="1" x14ac:dyDescent="0.2"/>
    <row r="446" s="2" customFormat="1" x14ac:dyDescent="0.2"/>
    <row r="447" s="2" customFormat="1" x14ac:dyDescent="0.2"/>
    <row r="448" s="2" customFormat="1" x14ac:dyDescent="0.2"/>
    <row r="449" s="2" customFormat="1" x14ac:dyDescent="0.2"/>
    <row r="450" s="2" customFormat="1" x14ac:dyDescent="0.2"/>
    <row r="451" s="2" customFormat="1" x14ac:dyDescent="0.2"/>
    <row r="452" s="2" customFormat="1" x14ac:dyDescent="0.2"/>
    <row r="453" s="2" customFormat="1" x14ac:dyDescent="0.2"/>
    <row r="454" s="2" customFormat="1" x14ac:dyDescent="0.2"/>
    <row r="455" s="2" customFormat="1" x14ac:dyDescent="0.2"/>
    <row r="456" s="2" customFormat="1" x14ac:dyDescent="0.2"/>
    <row r="457" s="2" customFormat="1" x14ac:dyDescent="0.2"/>
    <row r="458" s="2" customFormat="1" x14ac:dyDescent="0.2"/>
    <row r="459" s="2" customFormat="1" x14ac:dyDescent="0.2"/>
    <row r="460" s="2" customFormat="1" x14ac:dyDescent="0.2"/>
    <row r="461" s="2" customFormat="1" x14ac:dyDescent="0.2"/>
    <row r="462" s="2" customFormat="1" x14ac:dyDescent="0.2"/>
    <row r="463" s="2" customFormat="1" x14ac:dyDescent="0.2"/>
    <row r="464" s="2" customFormat="1" x14ac:dyDescent="0.2"/>
    <row r="465" s="2" customFormat="1" x14ac:dyDescent="0.2"/>
    <row r="466" s="2" customFormat="1" x14ac:dyDescent="0.2"/>
    <row r="467" s="2" customFormat="1" x14ac:dyDescent="0.2"/>
    <row r="468" s="2" customFormat="1" x14ac:dyDescent="0.2"/>
    <row r="469" s="2" customFormat="1" x14ac:dyDescent="0.2"/>
    <row r="470" s="2" customFormat="1" x14ac:dyDescent="0.2"/>
    <row r="471" s="2" customFormat="1" x14ac:dyDescent="0.2"/>
    <row r="472" s="2" customFormat="1" x14ac:dyDescent="0.2"/>
    <row r="473" s="2" customFormat="1" x14ac:dyDescent="0.2"/>
    <row r="474" s="2" customFormat="1" x14ac:dyDescent="0.2"/>
    <row r="475" s="2" customFormat="1" x14ac:dyDescent="0.2"/>
    <row r="476" s="2" customFormat="1" x14ac:dyDescent="0.2"/>
    <row r="477" s="2" customFormat="1" x14ac:dyDescent="0.2"/>
    <row r="478" s="2" customFormat="1" x14ac:dyDescent="0.2"/>
    <row r="479" s="2" customFormat="1" x14ac:dyDescent="0.2"/>
    <row r="480" s="2" customFormat="1" x14ac:dyDescent="0.2"/>
    <row r="481" s="2" customFormat="1" x14ac:dyDescent="0.2"/>
    <row r="482" s="2" customFormat="1" x14ac:dyDescent="0.2"/>
    <row r="483" s="2" customFormat="1" x14ac:dyDescent="0.2"/>
    <row r="484" s="2" customFormat="1" x14ac:dyDescent="0.2"/>
    <row r="485" s="2" customFormat="1" x14ac:dyDescent="0.2"/>
    <row r="486" s="2" customFormat="1" x14ac:dyDescent="0.2"/>
    <row r="487" s="2" customFormat="1" x14ac:dyDescent="0.2"/>
    <row r="488" s="2" customFormat="1" x14ac:dyDescent="0.2"/>
    <row r="489" s="2" customFormat="1" x14ac:dyDescent="0.2"/>
    <row r="490" s="2" customFormat="1" x14ac:dyDescent="0.2"/>
    <row r="491" s="2" customFormat="1" x14ac:dyDescent="0.2"/>
    <row r="492" s="2" customFormat="1" x14ac:dyDescent="0.2"/>
    <row r="493" s="2" customFormat="1" x14ac:dyDescent="0.2"/>
    <row r="494" s="2" customFormat="1" x14ac:dyDescent="0.2"/>
    <row r="495" s="2" customFormat="1" x14ac:dyDescent="0.2"/>
    <row r="496" s="2" customFormat="1" x14ac:dyDescent="0.2"/>
    <row r="497" s="2" customFormat="1" x14ac:dyDescent="0.2"/>
    <row r="498" s="2" customFormat="1" x14ac:dyDescent="0.2"/>
    <row r="499" s="2" customFormat="1" x14ac:dyDescent="0.2"/>
    <row r="500" s="2" customFormat="1" x14ac:dyDescent="0.2"/>
    <row r="501" s="2" customFormat="1" x14ac:dyDescent="0.2"/>
    <row r="502" s="2" customFormat="1" x14ac:dyDescent="0.2"/>
    <row r="503" s="2" customFormat="1" x14ac:dyDescent="0.2"/>
    <row r="504" s="2" customFormat="1" x14ac:dyDescent="0.2"/>
    <row r="505" s="2" customFormat="1" x14ac:dyDescent="0.2"/>
    <row r="506" s="2" customFormat="1" x14ac:dyDescent="0.2"/>
    <row r="507" s="2" customFormat="1" x14ac:dyDescent="0.2"/>
    <row r="508" s="2" customFormat="1" x14ac:dyDescent="0.2"/>
    <row r="509" s="2" customFormat="1" x14ac:dyDescent="0.2"/>
    <row r="510" s="2" customFormat="1" x14ac:dyDescent="0.2"/>
    <row r="511" s="2" customFormat="1" x14ac:dyDescent="0.2"/>
    <row r="512" s="2" customFormat="1" x14ac:dyDescent="0.2"/>
    <row r="513" s="2" customFormat="1" x14ac:dyDescent="0.2"/>
    <row r="514" s="2" customFormat="1" x14ac:dyDescent="0.2"/>
    <row r="515" s="2" customFormat="1" x14ac:dyDescent="0.2"/>
    <row r="516" s="2" customFormat="1" x14ac:dyDescent="0.2"/>
    <row r="517" s="2" customFormat="1" x14ac:dyDescent="0.2"/>
    <row r="518" s="2" customFormat="1" x14ac:dyDescent="0.2"/>
    <row r="519" s="2" customFormat="1" x14ac:dyDescent="0.2"/>
    <row r="520" s="2" customFormat="1" x14ac:dyDescent="0.2"/>
    <row r="521" s="2" customFormat="1" x14ac:dyDescent="0.2"/>
    <row r="522" s="2" customFormat="1" x14ac:dyDescent="0.2"/>
    <row r="523" s="2" customFormat="1" x14ac:dyDescent="0.2"/>
    <row r="524" s="2" customFormat="1" x14ac:dyDescent="0.2"/>
    <row r="525" s="2" customFormat="1" x14ac:dyDescent="0.2"/>
    <row r="526" s="2" customFormat="1" x14ac:dyDescent="0.2"/>
    <row r="527" s="2" customFormat="1" x14ac:dyDescent="0.2"/>
    <row r="528" s="2" customFormat="1" x14ac:dyDescent="0.2"/>
    <row r="529" s="2" customFormat="1" x14ac:dyDescent="0.2"/>
    <row r="530" s="2" customFormat="1" x14ac:dyDescent="0.2"/>
    <row r="531" s="2" customFormat="1" x14ac:dyDescent="0.2"/>
    <row r="532" s="2" customFormat="1" x14ac:dyDescent="0.2"/>
    <row r="533" s="2" customFormat="1" x14ac:dyDescent="0.2"/>
    <row r="534" s="2" customFormat="1" x14ac:dyDescent="0.2"/>
    <row r="535" s="2" customFormat="1" x14ac:dyDescent="0.2"/>
    <row r="536" s="2" customFormat="1" x14ac:dyDescent="0.2"/>
    <row r="537" s="2" customFormat="1" x14ac:dyDescent="0.2"/>
    <row r="538" s="2" customFormat="1" x14ac:dyDescent="0.2"/>
    <row r="539" s="2" customFormat="1" x14ac:dyDescent="0.2"/>
    <row r="540" s="2" customFormat="1" x14ac:dyDescent="0.2"/>
    <row r="541" s="2" customFormat="1" x14ac:dyDescent="0.2"/>
    <row r="542" s="2" customFormat="1" x14ac:dyDescent="0.2"/>
    <row r="543" s="2" customFormat="1" x14ac:dyDescent="0.2"/>
    <row r="544" s="2" customFormat="1" x14ac:dyDescent="0.2"/>
    <row r="545" s="2" customFormat="1" x14ac:dyDescent="0.2"/>
    <row r="546" s="2" customFormat="1" x14ac:dyDescent="0.2"/>
    <row r="547" s="2" customFormat="1" x14ac:dyDescent="0.2"/>
    <row r="548" s="2" customFormat="1" x14ac:dyDescent="0.2"/>
    <row r="549" s="2" customFormat="1" x14ac:dyDescent="0.2"/>
    <row r="550" s="2" customFormat="1" x14ac:dyDescent="0.2"/>
    <row r="551" s="2" customFormat="1" x14ac:dyDescent="0.2"/>
    <row r="552" s="2" customFormat="1" x14ac:dyDescent="0.2"/>
    <row r="553" s="2" customFormat="1" x14ac:dyDescent="0.2"/>
    <row r="554" s="2" customFormat="1" x14ac:dyDescent="0.2"/>
    <row r="555" s="2" customFormat="1" x14ac:dyDescent="0.2"/>
    <row r="556" s="2" customFormat="1" x14ac:dyDescent="0.2"/>
    <row r="557" s="2" customFormat="1" x14ac:dyDescent="0.2"/>
    <row r="558" s="2" customFormat="1" x14ac:dyDescent="0.2"/>
    <row r="559" s="2" customFormat="1" x14ac:dyDescent="0.2"/>
    <row r="560" s="2" customFormat="1" x14ac:dyDescent="0.2"/>
    <row r="561" s="2" customFormat="1" x14ac:dyDescent="0.2"/>
    <row r="562" s="2" customFormat="1" x14ac:dyDescent="0.2"/>
    <row r="563" s="2" customFormat="1" x14ac:dyDescent="0.2"/>
    <row r="564" s="2" customFormat="1" x14ac:dyDescent="0.2"/>
    <row r="565" s="2" customFormat="1" x14ac:dyDescent="0.2"/>
    <row r="566" s="2" customFormat="1" x14ac:dyDescent="0.2"/>
    <row r="567" s="2" customFormat="1" x14ac:dyDescent="0.2"/>
    <row r="568" s="2" customFormat="1" x14ac:dyDescent="0.2"/>
    <row r="569" s="2" customFormat="1" x14ac:dyDescent="0.2"/>
    <row r="570" s="2" customFormat="1" x14ac:dyDescent="0.2"/>
    <row r="571" s="2" customFormat="1" x14ac:dyDescent="0.2"/>
    <row r="572" s="2" customFormat="1" x14ac:dyDescent="0.2"/>
    <row r="573" s="2" customFormat="1" x14ac:dyDescent="0.2"/>
    <row r="574" s="2" customFormat="1" x14ac:dyDescent="0.2"/>
    <row r="575" s="2" customFormat="1" x14ac:dyDescent="0.2"/>
    <row r="576" s="2" customFormat="1" x14ac:dyDescent="0.2"/>
    <row r="577" s="2" customFormat="1" x14ac:dyDescent="0.2"/>
    <row r="578" s="2" customFormat="1" x14ac:dyDescent="0.2"/>
    <row r="579" s="2" customFormat="1" x14ac:dyDescent="0.2"/>
    <row r="580" s="2" customFormat="1" x14ac:dyDescent="0.2"/>
    <row r="581" s="2" customFormat="1" x14ac:dyDescent="0.2"/>
    <row r="582" s="2" customFormat="1" x14ac:dyDescent="0.2"/>
    <row r="583" s="2" customFormat="1" x14ac:dyDescent="0.2"/>
    <row r="584" s="2" customFormat="1" x14ac:dyDescent="0.2"/>
    <row r="585" s="2" customFormat="1" x14ac:dyDescent="0.2"/>
    <row r="586" s="2" customFormat="1" x14ac:dyDescent="0.2"/>
    <row r="587" s="2" customFormat="1" x14ac:dyDescent="0.2"/>
    <row r="588" s="2" customFormat="1" x14ac:dyDescent="0.2"/>
    <row r="589" s="2" customFormat="1" x14ac:dyDescent="0.2"/>
    <row r="590" s="2" customFormat="1" x14ac:dyDescent="0.2"/>
    <row r="591" s="2" customFormat="1" x14ac:dyDescent="0.2"/>
    <row r="592" s="2" customFormat="1" x14ac:dyDescent="0.2"/>
    <row r="593" s="2" customFormat="1" x14ac:dyDescent="0.2"/>
    <row r="594" s="2" customFormat="1" x14ac:dyDescent="0.2"/>
    <row r="595" s="2" customFormat="1" x14ac:dyDescent="0.2"/>
    <row r="596" s="2" customFormat="1" x14ac:dyDescent="0.2"/>
    <row r="597" s="2" customFormat="1" x14ac:dyDescent="0.2"/>
    <row r="598" s="2" customFormat="1" x14ac:dyDescent="0.2"/>
    <row r="599" s="2" customFormat="1" x14ac:dyDescent="0.2"/>
    <row r="600" s="2" customFormat="1" x14ac:dyDescent="0.2"/>
    <row r="601" s="2" customFormat="1" x14ac:dyDescent="0.2"/>
    <row r="602" s="2" customFormat="1" x14ac:dyDescent="0.2"/>
    <row r="603" s="2" customFormat="1" x14ac:dyDescent="0.2"/>
    <row r="604" s="2" customFormat="1" x14ac:dyDescent="0.2"/>
    <row r="605" s="2" customFormat="1" x14ac:dyDescent="0.2"/>
    <row r="606" s="2" customFormat="1" x14ac:dyDescent="0.2"/>
    <row r="607" s="2" customFormat="1" x14ac:dyDescent="0.2"/>
    <row r="608" s="2" customFormat="1" x14ac:dyDescent="0.2"/>
    <row r="609" s="2" customFormat="1" x14ac:dyDescent="0.2"/>
    <row r="610" s="2" customFormat="1" x14ac:dyDescent="0.2"/>
    <row r="611" s="2" customFormat="1" x14ac:dyDescent="0.2"/>
    <row r="612" s="2" customFormat="1" x14ac:dyDescent="0.2"/>
    <row r="613" s="2" customFormat="1" x14ac:dyDescent="0.2"/>
    <row r="614" s="2" customFormat="1" x14ac:dyDescent="0.2"/>
    <row r="615" s="2" customFormat="1" x14ac:dyDescent="0.2"/>
    <row r="616" s="2" customFormat="1" x14ac:dyDescent="0.2"/>
    <row r="617" s="2" customFormat="1" x14ac:dyDescent="0.2"/>
    <row r="618" s="2" customFormat="1" x14ac:dyDescent="0.2"/>
    <row r="619" s="2" customFormat="1" x14ac:dyDescent="0.2"/>
    <row r="620" s="2" customFormat="1" x14ac:dyDescent="0.2"/>
    <row r="621" s="2" customFormat="1" x14ac:dyDescent="0.2"/>
    <row r="622" s="2" customFormat="1" x14ac:dyDescent="0.2"/>
    <row r="623" s="2" customFormat="1" x14ac:dyDescent="0.2"/>
    <row r="624" s="2" customFormat="1" x14ac:dyDescent="0.2"/>
    <row r="625" s="2" customFormat="1" x14ac:dyDescent="0.2"/>
    <row r="626" s="2" customFormat="1" x14ac:dyDescent="0.2"/>
    <row r="627" s="2" customFormat="1" x14ac:dyDescent="0.2"/>
    <row r="628" s="2" customFormat="1" x14ac:dyDescent="0.2"/>
    <row r="629" s="2" customFormat="1" x14ac:dyDescent="0.2"/>
    <row r="630" s="2" customFormat="1" x14ac:dyDescent="0.2"/>
    <row r="631" s="2" customFormat="1" x14ac:dyDescent="0.2"/>
    <row r="632" s="2" customFormat="1" x14ac:dyDescent="0.2"/>
    <row r="633" s="2" customFormat="1" x14ac:dyDescent="0.2"/>
    <row r="634" s="2" customFormat="1" x14ac:dyDescent="0.2"/>
    <row r="635" s="2" customFormat="1" x14ac:dyDescent="0.2"/>
    <row r="636" s="2" customFormat="1" x14ac:dyDescent="0.2"/>
    <row r="637" s="2" customFormat="1" x14ac:dyDescent="0.2"/>
    <row r="638" s="2" customFormat="1" x14ac:dyDescent="0.2"/>
    <row r="639" s="2" customFormat="1" x14ac:dyDescent="0.2"/>
    <row r="640" s="2" customFormat="1" x14ac:dyDescent="0.2"/>
    <row r="641" s="2" customFormat="1" x14ac:dyDescent="0.2"/>
    <row r="642" s="2" customFormat="1" x14ac:dyDescent="0.2"/>
    <row r="643" s="2" customFormat="1" x14ac:dyDescent="0.2"/>
    <row r="644" s="2" customFormat="1" x14ac:dyDescent="0.2"/>
    <row r="645" s="2" customFormat="1" x14ac:dyDescent="0.2"/>
    <row r="646" s="2" customFormat="1" x14ac:dyDescent="0.2"/>
    <row r="647" s="2" customFormat="1" x14ac:dyDescent="0.2"/>
    <row r="648" s="2" customFormat="1" x14ac:dyDescent="0.2"/>
    <row r="649" s="2" customFormat="1" x14ac:dyDescent="0.2"/>
    <row r="650" s="2" customFormat="1" x14ac:dyDescent="0.2"/>
    <row r="651" s="2" customFormat="1" x14ac:dyDescent="0.2"/>
    <row r="652" s="2" customFormat="1" x14ac:dyDescent="0.2"/>
    <row r="653" s="2" customFormat="1" x14ac:dyDescent="0.2"/>
    <row r="654" s="2" customFormat="1" x14ac:dyDescent="0.2"/>
    <row r="655" s="2" customFormat="1" x14ac:dyDescent="0.2"/>
    <row r="656" s="2" customFormat="1" x14ac:dyDescent="0.2"/>
    <row r="657" s="2" customFormat="1" x14ac:dyDescent="0.2"/>
    <row r="658" s="2" customFormat="1" x14ac:dyDescent="0.2"/>
    <row r="659" s="2" customFormat="1" x14ac:dyDescent="0.2"/>
    <row r="660" s="2" customFormat="1" x14ac:dyDescent="0.2"/>
    <row r="661" s="2" customFormat="1" x14ac:dyDescent="0.2"/>
    <row r="662" s="2" customFormat="1" x14ac:dyDescent="0.2"/>
    <row r="663" s="2" customFormat="1" x14ac:dyDescent="0.2"/>
    <row r="664" s="2" customFormat="1" x14ac:dyDescent="0.2"/>
    <row r="665" s="2" customFormat="1" x14ac:dyDescent="0.2"/>
    <row r="666" s="2" customFormat="1" x14ac:dyDescent="0.2"/>
    <row r="667" s="2" customFormat="1" x14ac:dyDescent="0.2"/>
    <row r="668" s="2" customFormat="1" x14ac:dyDescent="0.2"/>
    <row r="669" s="2" customFormat="1" x14ac:dyDescent="0.2"/>
    <row r="670" s="2" customFormat="1" x14ac:dyDescent="0.2"/>
    <row r="671" s="2" customFormat="1" x14ac:dyDescent="0.2"/>
    <row r="672" s="2" customFormat="1" x14ac:dyDescent="0.2"/>
    <row r="673" s="2" customFormat="1" x14ac:dyDescent="0.2"/>
    <row r="674" s="2" customFormat="1" x14ac:dyDescent="0.2"/>
    <row r="675" s="2" customFormat="1" x14ac:dyDescent="0.2"/>
    <row r="676" s="2" customFormat="1" x14ac:dyDescent="0.2"/>
    <row r="677" s="2" customFormat="1" x14ac:dyDescent="0.2"/>
    <row r="678" s="2" customFormat="1" x14ac:dyDescent="0.2"/>
    <row r="679" s="2" customFormat="1" x14ac:dyDescent="0.2"/>
    <row r="680" s="2" customFormat="1" x14ac:dyDescent="0.2"/>
    <row r="681" s="2" customFormat="1" x14ac:dyDescent="0.2"/>
    <row r="682" s="2" customFormat="1" x14ac:dyDescent="0.2"/>
    <row r="683" s="2" customFormat="1" x14ac:dyDescent="0.2"/>
    <row r="684" s="2" customFormat="1" x14ac:dyDescent="0.2"/>
    <row r="685" s="2" customFormat="1" x14ac:dyDescent="0.2"/>
    <row r="686" s="2" customFormat="1" x14ac:dyDescent="0.2"/>
    <row r="687" s="2" customFormat="1" x14ac:dyDescent="0.2"/>
    <row r="688" s="2" customFormat="1" x14ac:dyDescent="0.2"/>
    <row r="689" s="2" customFormat="1" x14ac:dyDescent="0.2"/>
    <row r="690" s="2" customFormat="1" x14ac:dyDescent="0.2"/>
    <row r="691" s="2" customFormat="1" x14ac:dyDescent="0.2"/>
    <row r="692" s="2" customFormat="1" x14ac:dyDescent="0.2"/>
    <row r="693" s="2" customFormat="1" x14ac:dyDescent="0.2"/>
    <row r="694" s="2" customFormat="1" x14ac:dyDescent="0.2"/>
    <row r="695" s="2" customFormat="1" x14ac:dyDescent="0.2"/>
    <row r="696" s="2" customFormat="1" x14ac:dyDescent="0.2"/>
    <row r="697" s="2" customFormat="1" x14ac:dyDescent="0.2"/>
    <row r="698" s="2" customFormat="1" x14ac:dyDescent="0.2"/>
    <row r="699" s="2" customFormat="1" x14ac:dyDescent="0.2"/>
    <row r="700" s="2" customFormat="1" x14ac:dyDescent="0.2"/>
    <row r="701" s="2" customFormat="1" x14ac:dyDescent="0.2"/>
    <row r="702" s="2" customFormat="1" x14ac:dyDescent="0.2"/>
    <row r="703" s="2" customFormat="1" x14ac:dyDescent="0.2"/>
    <row r="704" s="2" customFormat="1" x14ac:dyDescent="0.2"/>
    <row r="705" s="2" customFormat="1" x14ac:dyDescent="0.2"/>
    <row r="706" s="2" customFormat="1" x14ac:dyDescent="0.2"/>
    <row r="707" s="2" customFormat="1" x14ac:dyDescent="0.2"/>
    <row r="708" s="2" customFormat="1" x14ac:dyDescent="0.2"/>
    <row r="709" s="2" customFormat="1" x14ac:dyDescent="0.2"/>
    <row r="710" s="2" customFormat="1" x14ac:dyDescent="0.2"/>
    <row r="711" s="2" customFormat="1" x14ac:dyDescent="0.2"/>
    <row r="712" s="2" customFormat="1" x14ac:dyDescent="0.2"/>
    <row r="713" s="2" customFormat="1" x14ac:dyDescent="0.2"/>
    <row r="714" s="2" customFormat="1" x14ac:dyDescent="0.2"/>
    <row r="715" s="2" customFormat="1" x14ac:dyDescent="0.2"/>
    <row r="716" s="2" customFormat="1" x14ac:dyDescent="0.2"/>
    <row r="717" s="2" customFormat="1" x14ac:dyDescent="0.2"/>
    <row r="718" s="2" customFormat="1" x14ac:dyDescent="0.2"/>
    <row r="719" s="2" customFormat="1" x14ac:dyDescent="0.2"/>
    <row r="720" s="2" customFormat="1" x14ac:dyDescent="0.2"/>
    <row r="721" s="2" customFormat="1" x14ac:dyDescent="0.2"/>
    <row r="722" s="2" customFormat="1" x14ac:dyDescent="0.2"/>
    <row r="723" s="2" customFormat="1" x14ac:dyDescent="0.2"/>
    <row r="724" s="2" customFormat="1" x14ac:dyDescent="0.2"/>
    <row r="725" s="2" customFormat="1" x14ac:dyDescent="0.2"/>
    <row r="726" s="2" customFormat="1" x14ac:dyDescent="0.2"/>
    <row r="727" s="2" customFormat="1" x14ac:dyDescent="0.2"/>
    <row r="728" s="2" customFormat="1" x14ac:dyDescent="0.2"/>
    <row r="729" s="2" customFormat="1" x14ac:dyDescent="0.2"/>
    <row r="730" s="2" customFormat="1" x14ac:dyDescent="0.2"/>
    <row r="731" s="2" customFormat="1" x14ac:dyDescent="0.2"/>
    <row r="732" s="2" customFormat="1" x14ac:dyDescent="0.2"/>
    <row r="733" s="2" customFormat="1" x14ac:dyDescent="0.2"/>
    <row r="734" s="2" customFormat="1" x14ac:dyDescent="0.2"/>
    <row r="735" s="2" customFormat="1" x14ac:dyDescent="0.2"/>
    <row r="736" s="2" customFormat="1" x14ac:dyDescent="0.2"/>
    <row r="737" s="2" customFormat="1" x14ac:dyDescent="0.2"/>
    <row r="738" s="2" customFormat="1" x14ac:dyDescent="0.2"/>
    <row r="739" s="2" customFormat="1" x14ac:dyDescent="0.2"/>
    <row r="740" s="2" customFormat="1" x14ac:dyDescent="0.2"/>
    <row r="741" s="2" customFormat="1" x14ac:dyDescent="0.2"/>
    <row r="742" s="2" customFormat="1" x14ac:dyDescent="0.2"/>
    <row r="743" s="2" customFormat="1" x14ac:dyDescent="0.2"/>
    <row r="744" s="2" customFormat="1" x14ac:dyDescent="0.2"/>
    <row r="745" s="2" customFormat="1" x14ac:dyDescent="0.2"/>
    <row r="746" s="2" customFormat="1" x14ac:dyDescent="0.2"/>
    <row r="747" s="2" customFormat="1" x14ac:dyDescent="0.2"/>
    <row r="748" s="2" customFormat="1" x14ac:dyDescent="0.2"/>
    <row r="749" s="2" customFormat="1" x14ac:dyDescent="0.2"/>
    <row r="750" s="2" customFormat="1" x14ac:dyDescent="0.2"/>
    <row r="751" s="2" customFormat="1" x14ac:dyDescent="0.2"/>
    <row r="752" s="2" customFormat="1" x14ac:dyDescent="0.2"/>
    <row r="753" s="2" customFormat="1" x14ac:dyDescent="0.2"/>
    <row r="754" s="2" customFormat="1" x14ac:dyDescent="0.2"/>
    <row r="755" s="2" customFormat="1" x14ac:dyDescent="0.2"/>
    <row r="756" s="2" customFormat="1" x14ac:dyDescent="0.2"/>
    <row r="757" s="2" customFormat="1" x14ac:dyDescent="0.2"/>
    <row r="758" s="2" customFormat="1" x14ac:dyDescent="0.2"/>
    <row r="759" s="2" customFormat="1" x14ac:dyDescent="0.2"/>
    <row r="760" s="2" customFormat="1" x14ac:dyDescent="0.2"/>
    <row r="761" s="2" customFormat="1" x14ac:dyDescent="0.2"/>
    <row r="762" s="2" customFormat="1" x14ac:dyDescent="0.2"/>
    <row r="763" s="2" customFormat="1" x14ac:dyDescent="0.2"/>
    <row r="764" s="2" customFormat="1" x14ac:dyDescent="0.2"/>
    <row r="765" s="2" customFormat="1" x14ac:dyDescent="0.2"/>
    <row r="766" s="2" customFormat="1" x14ac:dyDescent="0.2"/>
    <row r="767" s="2" customFormat="1" x14ac:dyDescent="0.2"/>
    <row r="768" s="2" customFormat="1" x14ac:dyDescent="0.2"/>
    <row r="769" s="2" customFormat="1" x14ac:dyDescent="0.2"/>
    <row r="770" s="2" customFormat="1" x14ac:dyDescent="0.2"/>
    <row r="771" s="2" customFormat="1" x14ac:dyDescent="0.2"/>
    <row r="772" s="2" customFormat="1" x14ac:dyDescent="0.2"/>
    <row r="773" s="2" customFormat="1" x14ac:dyDescent="0.2"/>
    <row r="774" s="2" customFormat="1" x14ac:dyDescent="0.2"/>
    <row r="775" s="2" customFormat="1" x14ac:dyDescent="0.2"/>
    <row r="776" s="2" customFormat="1" x14ac:dyDescent="0.2"/>
    <row r="777" s="2" customFormat="1" x14ac:dyDescent="0.2"/>
    <row r="778" s="2" customFormat="1" x14ac:dyDescent="0.2"/>
    <row r="779" s="2" customFormat="1" x14ac:dyDescent="0.2"/>
    <row r="780" s="2" customFormat="1" x14ac:dyDescent="0.2"/>
    <row r="781" s="2" customFormat="1" x14ac:dyDescent="0.2"/>
    <row r="782" s="2" customFormat="1" x14ac:dyDescent="0.2"/>
    <row r="783" s="2" customFormat="1" x14ac:dyDescent="0.2"/>
    <row r="784" s="2" customFormat="1" x14ac:dyDescent="0.2"/>
    <row r="785" s="2" customFormat="1" x14ac:dyDescent="0.2"/>
    <row r="786" s="2" customFormat="1" x14ac:dyDescent="0.2"/>
    <row r="787" s="2" customFormat="1" x14ac:dyDescent="0.2"/>
    <row r="788" s="2" customFormat="1" x14ac:dyDescent="0.2"/>
    <row r="789" s="2" customFormat="1" x14ac:dyDescent="0.2"/>
    <row r="790" s="2" customFormat="1" x14ac:dyDescent="0.2"/>
    <row r="791" s="2" customFormat="1" x14ac:dyDescent="0.2"/>
    <row r="792" s="2" customFormat="1" x14ac:dyDescent="0.2"/>
    <row r="793" s="2" customFormat="1" x14ac:dyDescent="0.2"/>
    <row r="794" s="2" customFormat="1" x14ac:dyDescent="0.2"/>
    <row r="795" s="2" customFormat="1" x14ac:dyDescent="0.2"/>
    <row r="796" s="2" customFormat="1" x14ac:dyDescent="0.2"/>
    <row r="797" s="2" customFormat="1" x14ac:dyDescent="0.2"/>
    <row r="798" s="2" customFormat="1" x14ac:dyDescent="0.2"/>
    <row r="799" s="2" customFormat="1" x14ac:dyDescent="0.2"/>
    <row r="800" s="2" customFormat="1" x14ac:dyDescent="0.2"/>
    <row r="801" s="2" customFormat="1" x14ac:dyDescent="0.2"/>
    <row r="802" s="2" customFormat="1" x14ac:dyDescent="0.2"/>
    <row r="803" s="2" customFormat="1" x14ac:dyDescent="0.2"/>
    <row r="804" s="2" customFormat="1" x14ac:dyDescent="0.2"/>
    <row r="805" s="2" customFormat="1" x14ac:dyDescent="0.2"/>
    <row r="806" s="2" customFormat="1" x14ac:dyDescent="0.2"/>
    <row r="807" s="2" customFormat="1" x14ac:dyDescent="0.2"/>
    <row r="808" s="2" customFormat="1" x14ac:dyDescent="0.2"/>
    <row r="809" s="2" customFormat="1" x14ac:dyDescent="0.2"/>
    <row r="810" s="2" customFormat="1" x14ac:dyDescent="0.2"/>
    <row r="811" s="2" customFormat="1" x14ac:dyDescent="0.2"/>
    <row r="812" s="2" customFormat="1" x14ac:dyDescent="0.2"/>
    <row r="813" s="2" customFormat="1" x14ac:dyDescent="0.2"/>
    <row r="814" s="2" customFormat="1" x14ac:dyDescent="0.2"/>
    <row r="815" s="2" customFormat="1" x14ac:dyDescent="0.2"/>
    <row r="816" s="2" customFormat="1" x14ac:dyDescent="0.2"/>
    <row r="817" s="2" customFormat="1" x14ac:dyDescent="0.2"/>
    <row r="818" s="2" customFormat="1" x14ac:dyDescent="0.2"/>
    <row r="819" s="2" customFormat="1" x14ac:dyDescent="0.2"/>
    <row r="820" s="2" customFormat="1" x14ac:dyDescent="0.2"/>
    <row r="821" s="2" customFormat="1" x14ac:dyDescent="0.2"/>
    <row r="822" s="2" customFormat="1" x14ac:dyDescent="0.2"/>
    <row r="823" s="2" customFormat="1" x14ac:dyDescent="0.2"/>
    <row r="824" s="2" customFormat="1" x14ac:dyDescent="0.2"/>
    <row r="825" s="2" customFormat="1" x14ac:dyDescent="0.2"/>
    <row r="826" s="2" customFormat="1" x14ac:dyDescent="0.2"/>
    <row r="827" s="2" customFormat="1" x14ac:dyDescent="0.2"/>
    <row r="828" s="2" customFormat="1" x14ac:dyDescent="0.2"/>
    <row r="829" s="2" customFormat="1" x14ac:dyDescent="0.2"/>
    <row r="830" s="2" customFormat="1" x14ac:dyDescent="0.2"/>
    <row r="831" s="2" customFormat="1" x14ac:dyDescent="0.2"/>
    <row r="832" s="2" customFormat="1" x14ac:dyDescent="0.2"/>
    <row r="833" s="2" customFormat="1" x14ac:dyDescent="0.2"/>
    <row r="834" s="2" customFormat="1" x14ac:dyDescent="0.2"/>
    <row r="835" s="2" customFormat="1" x14ac:dyDescent="0.2"/>
    <row r="836" s="2" customFormat="1" x14ac:dyDescent="0.2"/>
    <row r="837" s="2" customFormat="1" x14ac:dyDescent="0.2"/>
    <row r="838" s="2" customFormat="1" x14ac:dyDescent="0.2"/>
    <row r="839" s="2" customFormat="1" x14ac:dyDescent="0.2"/>
    <row r="840" s="2" customFormat="1" x14ac:dyDescent="0.2"/>
    <row r="841" s="2" customFormat="1" x14ac:dyDescent="0.2"/>
    <row r="842" s="2" customFormat="1" x14ac:dyDescent="0.2"/>
    <row r="843" s="2" customFormat="1" x14ac:dyDescent="0.2"/>
    <row r="844" s="2" customFormat="1" x14ac:dyDescent="0.2"/>
    <row r="845" s="2" customFormat="1" x14ac:dyDescent="0.2"/>
    <row r="846" s="2" customFormat="1" x14ac:dyDescent="0.2"/>
    <row r="847" s="2" customFormat="1" x14ac:dyDescent="0.2"/>
    <row r="848" s="2" customFormat="1" x14ac:dyDescent="0.2"/>
    <row r="849" s="2" customFormat="1" x14ac:dyDescent="0.2"/>
    <row r="850" s="2" customFormat="1" x14ac:dyDescent="0.2"/>
    <row r="851" s="2" customFormat="1" x14ac:dyDescent="0.2"/>
    <row r="852" s="2" customFormat="1" x14ac:dyDescent="0.2"/>
    <row r="853" s="2" customFormat="1" x14ac:dyDescent="0.2"/>
    <row r="854" s="2" customFormat="1" x14ac:dyDescent="0.2"/>
    <row r="855" s="2" customFormat="1" x14ac:dyDescent="0.2"/>
    <row r="856" s="2" customFormat="1" x14ac:dyDescent="0.2"/>
    <row r="857" s="2" customFormat="1" x14ac:dyDescent="0.2"/>
    <row r="858" s="2" customFormat="1" x14ac:dyDescent="0.2"/>
    <row r="859" s="2" customFormat="1" x14ac:dyDescent="0.2"/>
    <row r="860" s="2" customFormat="1" x14ac:dyDescent="0.2"/>
    <row r="861" s="2" customFormat="1" x14ac:dyDescent="0.2"/>
    <row r="862" s="2" customFormat="1" x14ac:dyDescent="0.2"/>
    <row r="863" s="2" customFormat="1" x14ac:dyDescent="0.2"/>
    <row r="864" s="2" customFormat="1" x14ac:dyDescent="0.2"/>
    <row r="865" s="2" customFormat="1" x14ac:dyDescent="0.2"/>
    <row r="866" s="2" customFormat="1" x14ac:dyDescent="0.2"/>
    <row r="867" s="2" customFormat="1" x14ac:dyDescent="0.2"/>
    <row r="868" s="2" customFormat="1" x14ac:dyDescent="0.2"/>
    <row r="869" s="2" customFormat="1" x14ac:dyDescent="0.2"/>
    <row r="870" s="2" customFormat="1" x14ac:dyDescent="0.2"/>
    <row r="871" s="2" customFormat="1" x14ac:dyDescent="0.2"/>
    <row r="872" s="2" customFormat="1" x14ac:dyDescent="0.2"/>
    <row r="873" s="2" customFormat="1" x14ac:dyDescent="0.2"/>
    <row r="874" s="2" customFormat="1" x14ac:dyDescent="0.2"/>
    <row r="875" s="2" customFormat="1" x14ac:dyDescent="0.2"/>
    <row r="876" s="2" customFormat="1" x14ac:dyDescent="0.2"/>
    <row r="877" s="2" customFormat="1" x14ac:dyDescent="0.2"/>
    <row r="878" s="2" customFormat="1" x14ac:dyDescent="0.2"/>
    <row r="879" s="2" customFormat="1" x14ac:dyDescent="0.2"/>
    <row r="880" s="2" customFormat="1" x14ac:dyDescent="0.2"/>
    <row r="881" s="2" customFormat="1" x14ac:dyDescent="0.2"/>
    <row r="882" s="2" customFormat="1" x14ac:dyDescent="0.2"/>
    <row r="883" s="2" customFormat="1" x14ac:dyDescent="0.2"/>
    <row r="884" s="2" customFormat="1" x14ac:dyDescent="0.2"/>
    <row r="885" s="2" customFormat="1" x14ac:dyDescent="0.2"/>
    <row r="886" s="2" customFormat="1" x14ac:dyDescent="0.2"/>
    <row r="887" s="2" customFormat="1" x14ac:dyDescent="0.2"/>
    <row r="888" s="2" customFormat="1" x14ac:dyDescent="0.2"/>
    <row r="889" s="2" customFormat="1" x14ac:dyDescent="0.2"/>
    <row r="890" s="2" customFormat="1" x14ac:dyDescent="0.2"/>
    <row r="891" s="2" customFormat="1" x14ac:dyDescent="0.2"/>
    <row r="892" s="2" customFormat="1" x14ac:dyDescent="0.2"/>
    <row r="893" s="2" customFormat="1" x14ac:dyDescent="0.2"/>
    <row r="894" s="2" customFormat="1" x14ac:dyDescent="0.2"/>
    <row r="895" s="2" customFormat="1" x14ac:dyDescent="0.2"/>
    <row r="896" s="2" customFormat="1" x14ac:dyDescent="0.2"/>
    <row r="897" s="2" customFormat="1" x14ac:dyDescent="0.2"/>
    <row r="898" s="2" customFormat="1" x14ac:dyDescent="0.2"/>
    <row r="899" s="2" customFormat="1" x14ac:dyDescent="0.2"/>
    <row r="900" s="2" customFormat="1" x14ac:dyDescent="0.2"/>
    <row r="901" s="2" customFormat="1" x14ac:dyDescent="0.2"/>
    <row r="902" s="2" customFormat="1" x14ac:dyDescent="0.2"/>
    <row r="903" s="2" customFormat="1" x14ac:dyDescent="0.2"/>
    <row r="904" s="2" customFormat="1" x14ac:dyDescent="0.2"/>
    <row r="905" s="2" customFormat="1" x14ac:dyDescent="0.2"/>
    <row r="906" s="2" customFormat="1" x14ac:dyDescent="0.2"/>
    <row r="907" s="2" customFormat="1" x14ac:dyDescent="0.2"/>
    <row r="908" s="2" customFormat="1" x14ac:dyDescent="0.2"/>
    <row r="909" s="2" customFormat="1" x14ac:dyDescent="0.2"/>
    <row r="910" s="2" customFormat="1" x14ac:dyDescent="0.2"/>
    <row r="911" s="2" customFormat="1" x14ac:dyDescent="0.2"/>
    <row r="912" s="2" customFormat="1" x14ac:dyDescent="0.2"/>
    <row r="913" s="2" customFormat="1" x14ac:dyDescent="0.2"/>
    <row r="914" s="2" customFormat="1" x14ac:dyDescent="0.2"/>
    <row r="915" s="2" customFormat="1" x14ac:dyDescent="0.2"/>
    <row r="916" s="2" customFormat="1" x14ac:dyDescent="0.2"/>
    <row r="917" s="2" customFormat="1" x14ac:dyDescent="0.2"/>
    <row r="918" s="2" customFormat="1" x14ac:dyDescent="0.2"/>
    <row r="919" s="2" customFormat="1" x14ac:dyDescent="0.2"/>
    <row r="920" s="2" customFormat="1" x14ac:dyDescent="0.2"/>
    <row r="921" s="2" customFormat="1" x14ac:dyDescent="0.2"/>
    <row r="922" s="2" customFormat="1" x14ac:dyDescent="0.2"/>
    <row r="923" s="2" customFormat="1" x14ac:dyDescent="0.2"/>
    <row r="924" s="2" customFormat="1" x14ac:dyDescent="0.2"/>
    <row r="925" s="2" customFormat="1" x14ac:dyDescent="0.2"/>
    <row r="926" s="2" customFormat="1" x14ac:dyDescent="0.2"/>
    <row r="927" s="2" customFormat="1" x14ac:dyDescent="0.2"/>
    <row r="928" s="2" customFormat="1" x14ac:dyDescent="0.2"/>
    <row r="929" s="2" customFormat="1" x14ac:dyDescent="0.2"/>
    <row r="930" s="2" customFormat="1" x14ac:dyDescent="0.2"/>
    <row r="931" s="2" customFormat="1" x14ac:dyDescent="0.2"/>
    <row r="932" s="2" customFormat="1" x14ac:dyDescent="0.2"/>
    <row r="933" s="2" customFormat="1" x14ac:dyDescent="0.2"/>
    <row r="934" s="2" customFormat="1" x14ac:dyDescent="0.2"/>
    <row r="935" s="2" customFormat="1" x14ac:dyDescent="0.2"/>
    <row r="936" s="2" customFormat="1" x14ac:dyDescent="0.2"/>
    <row r="937" s="2" customFormat="1" x14ac:dyDescent="0.2"/>
    <row r="938" s="2" customFormat="1" x14ac:dyDescent="0.2"/>
    <row r="939" s="2" customFormat="1" x14ac:dyDescent="0.2"/>
    <row r="940" s="2" customFormat="1" x14ac:dyDescent="0.2"/>
    <row r="941" s="2" customFormat="1" x14ac:dyDescent="0.2"/>
    <row r="942" s="2" customFormat="1" x14ac:dyDescent="0.2"/>
    <row r="943" s="2" customFormat="1" x14ac:dyDescent="0.2"/>
    <row r="944" s="2" customFormat="1" x14ac:dyDescent="0.2"/>
    <row r="945" s="2" customFormat="1" x14ac:dyDescent="0.2"/>
    <row r="946" s="2" customFormat="1" x14ac:dyDescent="0.2"/>
    <row r="947" s="2" customFormat="1" x14ac:dyDescent="0.2"/>
    <row r="948" s="2" customFormat="1" x14ac:dyDescent="0.2"/>
    <row r="949" s="2" customFormat="1" x14ac:dyDescent="0.2"/>
    <row r="950" s="2" customFormat="1" x14ac:dyDescent="0.2"/>
    <row r="951" s="2" customFormat="1" x14ac:dyDescent="0.2"/>
    <row r="952" s="2" customFormat="1" x14ac:dyDescent="0.2"/>
    <row r="953" s="2" customFormat="1" x14ac:dyDescent="0.2"/>
    <row r="954" s="2" customFormat="1" x14ac:dyDescent="0.2"/>
    <row r="955" s="2" customFormat="1" x14ac:dyDescent="0.2"/>
    <row r="956" s="2" customFormat="1" x14ac:dyDescent="0.2"/>
    <row r="957" s="2" customFormat="1" x14ac:dyDescent="0.2"/>
    <row r="958" s="2" customFormat="1" x14ac:dyDescent="0.2"/>
    <row r="959" s="2" customFormat="1" x14ac:dyDescent="0.2"/>
    <row r="960" s="2" customFormat="1" x14ac:dyDescent="0.2"/>
    <row r="961" s="2" customFormat="1" x14ac:dyDescent="0.2"/>
    <row r="962" s="2" customFormat="1" x14ac:dyDescent="0.2"/>
    <row r="963" s="2" customFormat="1" x14ac:dyDescent="0.2"/>
    <row r="964" s="2" customFormat="1" x14ac:dyDescent="0.2"/>
    <row r="965" s="2" customFormat="1" x14ac:dyDescent="0.2"/>
    <row r="966" s="2" customFormat="1" x14ac:dyDescent="0.2"/>
    <row r="967" s="2" customFormat="1" x14ac:dyDescent="0.2"/>
    <row r="968" s="2" customFormat="1" x14ac:dyDescent="0.2"/>
    <row r="969" s="2" customFormat="1" x14ac:dyDescent="0.2"/>
    <row r="970" s="2" customFormat="1" x14ac:dyDescent="0.2"/>
    <row r="971" s="2" customFormat="1" x14ac:dyDescent="0.2"/>
    <row r="972" s="2" customFormat="1" x14ac:dyDescent="0.2"/>
  </sheetData>
  <sheetProtection password="CC0D"/>
  <mergeCells count="9">
    <mergeCell ref="A64:J65"/>
    <mergeCell ref="F58:J61"/>
    <mergeCell ref="F2:J2"/>
    <mergeCell ref="B5:E5"/>
    <mergeCell ref="B6:E6"/>
    <mergeCell ref="I5:J5"/>
    <mergeCell ref="I6:J6"/>
    <mergeCell ref="C42:J43"/>
    <mergeCell ref="A59:D61"/>
  </mergeCells>
  <hyperlinks>
    <hyperlink ref="F2" r:id="rId1" display="Quelle: www.energiemanagement.stadt-frankfurt.de" xr:uid="{00000000-0004-0000-0300-000000000000}"/>
  </hyperlinks>
  <pageMargins left="0.59055118110236227" right="0.27559055118110237" top="0.23622047244094491" bottom="0.39370078740157483" header="0.35433070866141736" footer="0.15748031496062992"/>
  <pageSetup paperSize="9" scale="90" orientation="portrait" r:id="rId2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04940" r:id="rId5" name="Check Box 44">
              <controlPr defaultSize="0" autoFill="0" autoLine="0" autoPict="0" altText="44">
                <anchor moveWithCells="1">
                  <from>
                    <xdr:col>0</xdr:col>
                    <xdr:colOff>38100</xdr:colOff>
                    <xdr:row>44</xdr:row>
                    <xdr:rowOff>38100</xdr:rowOff>
                  </from>
                  <to>
                    <xdr:col>0</xdr:col>
                    <xdr:colOff>342900</xdr:colOff>
                    <xdr:row>46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982" r:id="rId6" name="Check Box 86">
              <controlPr defaultSize="0" autoFill="0" autoLine="0" autoPict="0" altText="44">
                <anchor moveWithCells="1">
                  <from>
                    <xdr:col>0</xdr:col>
                    <xdr:colOff>9525</xdr:colOff>
                    <xdr:row>47</xdr:row>
                    <xdr:rowOff>142875</xdr:rowOff>
                  </from>
                  <to>
                    <xdr:col>0</xdr:col>
                    <xdr:colOff>314325</xdr:colOff>
                    <xdr:row>49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983" r:id="rId7" name="Check Box 87">
              <controlPr defaultSize="0" autoFill="0" autoLine="0" autoPict="0" altText="44">
                <anchor moveWithCells="1">
                  <from>
                    <xdr:col>0</xdr:col>
                    <xdr:colOff>9525</xdr:colOff>
                    <xdr:row>48</xdr:row>
                    <xdr:rowOff>114300</xdr:rowOff>
                  </from>
                  <to>
                    <xdr:col>0</xdr:col>
                    <xdr:colOff>314325</xdr:colOff>
                    <xdr:row>50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984" r:id="rId8" name="Check Box 88">
              <controlPr defaultSize="0" autoFill="0" autoLine="0" autoPict="0" altText="44">
                <anchor moveWithCells="1">
                  <from>
                    <xdr:col>0</xdr:col>
                    <xdr:colOff>9525</xdr:colOff>
                    <xdr:row>49</xdr:row>
                    <xdr:rowOff>114300</xdr:rowOff>
                  </from>
                  <to>
                    <xdr:col>0</xdr:col>
                    <xdr:colOff>314325</xdr:colOff>
                    <xdr:row>51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985" r:id="rId9" name="Check Box 89">
              <controlPr defaultSize="0" autoFill="0" autoLine="0" autoPict="0" altText="44">
                <anchor moveWithCells="1">
                  <from>
                    <xdr:col>0</xdr:col>
                    <xdr:colOff>9525</xdr:colOff>
                    <xdr:row>50</xdr:row>
                    <xdr:rowOff>104775</xdr:rowOff>
                  </from>
                  <to>
                    <xdr:col>0</xdr:col>
                    <xdr:colOff>314325</xdr:colOff>
                    <xdr:row>52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986" r:id="rId10" name="Check Box 90">
              <controlPr defaultSize="0" autoFill="0" autoLine="0" autoPict="0" altText="44">
                <anchor moveWithCells="1">
                  <from>
                    <xdr:col>0</xdr:col>
                    <xdr:colOff>9525</xdr:colOff>
                    <xdr:row>51</xdr:row>
                    <xdr:rowOff>95250</xdr:rowOff>
                  </from>
                  <to>
                    <xdr:col>0</xdr:col>
                    <xdr:colOff>314325</xdr:colOff>
                    <xdr:row>53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987" r:id="rId11" name="Check Box 91">
              <controlPr defaultSize="0" autoFill="0" autoLine="0" autoPict="0" altText="44">
                <anchor moveWithCells="1">
                  <from>
                    <xdr:col>0</xdr:col>
                    <xdr:colOff>9525</xdr:colOff>
                    <xdr:row>52</xdr:row>
                    <xdr:rowOff>95250</xdr:rowOff>
                  </from>
                  <to>
                    <xdr:col>0</xdr:col>
                    <xdr:colOff>314325</xdr:colOff>
                    <xdr:row>54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988" r:id="rId12" name="Check Box 92">
              <controlPr defaultSize="0" autoFill="0" autoLine="0" autoPict="0" altText="44">
                <anchor moveWithCells="1">
                  <from>
                    <xdr:col>0</xdr:col>
                    <xdr:colOff>9525</xdr:colOff>
                    <xdr:row>53</xdr:row>
                    <xdr:rowOff>85725</xdr:rowOff>
                  </from>
                  <to>
                    <xdr:col>0</xdr:col>
                    <xdr:colOff>314325</xdr:colOff>
                    <xdr:row>55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989" r:id="rId13" name="Check Box 93">
              <controlPr defaultSize="0" autoFill="0" autoLine="0" autoPict="0" altText="44">
                <anchor moveWithCells="1">
                  <from>
                    <xdr:col>0</xdr:col>
                    <xdr:colOff>9525</xdr:colOff>
                    <xdr:row>54</xdr:row>
                    <xdr:rowOff>85725</xdr:rowOff>
                  </from>
                  <to>
                    <xdr:col>0</xdr:col>
                    <xdr:colOff>314325</xdr:colOff>
                    <xdr:row>56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990" r:id="rId14" name="Check Box 94">
              <controlPr defaultSize="0" autoFill="0" autoLine="0" autoPict="0" altText="44">
                <anchor moveWithCells="1">
                  <from>
                    <xdr:col>0</xdr:col>
                    <xdr:colOff>9525</xdr:colOff>
                    <xdr:row>55</xdr:row>
                    <xdr:rowOff>95250</xdr:rowOff>
                  </from>
                  <to>
                    <xdr:col>0</xdr:col>
                    <xdr:colOff>314325</xdr:colOff>
                    <xdr:row>57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991" r:id="rId15" name="Check Box 95">
              <controlPr defaultSize="0" autoFill="0" autoLine="0" autoPict="0" altText="44">
                <anchor moveWithCells="1">
                  <from>
                    <xdr:col>5</xdr:col>
                    <xdr:colOff>9525</xdr:colOff>
                    <xdr:row>47</xdr:row>
                    <xdr:rowOff>142875</xdr:rowOff>
                  </from>
                  <to>
                    <xdr:col>5</xdr:col>
                    <xdr:colOff>314325</xdr:colOff>
                    <xdr:row>49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992" r:id="rId16" name="Check Box 96">
              <controlPr defaultSize="0" autoFill="0" autoLine="0" autoPict="0" altText="44">
                <anchor moveWithCells="1">
                  <from>
                    <xdr:col>5</xdr:col>
                    <xdr:colOff>9525</xdr:colOff>
                    <xdr:row>49</xdr:row>
                    <xdr:rowOff>95250</xdr:rowOff>
                  </from>
                  <to>
                    <xdr:col>5</xdr:col>
                    <xdr:colOff>314325</xdr:colOff>
                    <xdr:row>51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993" r:id="rId17" name="Check Box 97">
              <controlPr defaultSize="0" autoFill="0" autoLine="0" autoPict="0" altText="44">
                <anchor moveWithCells="1">
                  <from>
                    <xdr:col>5</xdr:col>
                    <xdr:colOff>9525</xdr:colOff>
                    <xdr:row>50</xdr:row>
                    <xdr:rowOff>85725</xdr:rowOff>
                  </from>
                  <to>
                    <xdr:col>5</xdr:col>
                    <xdr:colOff>314325</xdr:colOff>
                    <xdr:row>52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994" r:id="rId18" name="Check Box 98">
              <controlPr defaultSize="0" autoFill="0" autoLine="0" autoPict="0" altText="44">
                <anchor moveWithCells="1">
                  <from>
                    <xdr:col>5</xdr:col>
                    <xdr:colOff>9525</xdr:colOff>
                    <xdr:row>51</xdr:row>
                    <xdr:rowOff>76200</xdr:rowOff>
                  </from>
                  <to>
                    <xdr:col>5</xdr:col>
                    <xdr:colOff>314325</xdr:colOff>
                    <xdr:row>53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996" r:id="rId19" name="Check Box 100">
              <controlPr defaultSize="0" autoFill="0" autoLine="0" autoPict="0" altText="44">
                <anchor moveWithCells="1">
                  <from>
                    <xdr:col>5</xdr:col>
                    <xdr:colOff>19050</xdr:colOff>
                    <xdr:row>53</xdr:row>
                    <xdr:rowOff>85725</xdr:rowOff>
                  </from>
                  <to>
                    <xdr:col>5</xdr:col>
                    <xdr:colOff>323850</xdr:colOff>
                    <xdr:row>55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997" r:id="rId20" name="Check Box 101">
              <controlPr defaultSize="0" autoFill="0" autoLine="0" autoPict="0" altText="44">
                <anchor moveWithCells="1">
                  <from>
                    <xdr:col>5</xdr:col>
                    <xdr:colOff>19050</xdr:colOff>
                    <xdr:row>54</xdr:row>
                    <xdr:rowOff>85725</xdr:rowOff>
                  </from>
                  <to>
                    <xdr:col>5</xdr:col>
                    <xdr:colOff>323850</xdr:colOff>
                    <xdr:row>56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998" r:id="rId21" name="Check Box 102">
              <controlPr defaultSize="0" autoFill="0" autoLine="0" autoPict="0" altText="44">
                <anchor moveWithCells="1">
                  <from>
                    <xdr:col>5</xdr:col>
                    <xdr:colOff>9525</xdr:colOff>
                    <xdr:row>48</xdr:row>
                    <xdr:rowOff>104775</xdr:rowOff>
                  </from>
                  <to>
                    <xdr:col>5</xdr:col>
                    <xdr:colOff>314325</xdr:colOff>
                    <xdr:row>50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999" r:id="rId22" name="Check Box 103">
              <controlPr defaultSize="0" autoFill="0" autoLine="0" autoPict="0" altText="44">
                <anchor moveWithCells="1">
                  <from>
                    <xdr:col>7</xdr:col>
                    <xdr:colOff>0</xdr:colOff>
                    <xdr:row>50</xdr:row>
                    <xdr:rowOff>95250</xdr:rowOff>
                  </from>
                  <to>
                    <xdr:col>7</xdr:col>
                    <xdr:colOff>304800</xdr:colOff>
                    <xdr:row>52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5000" r:id="rId23" name="Check Box 104">
              <controlPr defaultSize="0" autoFill="0" autoLine="0" autoPict="0" altText="44">
                <anchor moveWithCells="1">
                  <from>
                    <xdr:col>8</xdr:col>
                    <xdr:colOff>9525</xdr:colOff>
                    <xdr:row>50</xdr:row>
                    <xdr:rowOff>95250</xdr:rowOff>
                  </from>
                  <to>
                    <xdr:col>8</xdr:col>
                    <xdr:colOff>314325</xdr:colOff>
                    <xdr:row>52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5001" r:id="rId24" name="Check Box 105">
              <controlPr defaultSize="0" autoFill="0" autoLine="0" autoPict="0" altText="44">
                <anchor moveWithCells="1">
                  <from>
                    <xdr:col>9</xdr:col>
                    <xdr:colOff>76200</xdr:colOff>
                    <xdr:row>50</xdr:row>
                    <xdr:rowOff>95250</xdr:rowOff>
                  </from>
                  <to>
                    <xdr:col>9</xdr:col>
                    <xdr:colOff>381000</xdr:colOff>
                    <xdr:row>52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5002" r:id="rId25" name="Check Box 106">
              <controlPr defaultSize="0" autoFill="0" autoLine="0" autoPict="0" altText="44">
                <anchor moveWithCells="1">
                  <from>
                    <xdr:col>0</xdr:col>
                    <xdr:colOff>9525</xdr:colOff>
                    <xdr:row>56</xdr:row>
                    <xdr:rowOff>95250</xdr:rowOff>
                  </from>
                  <to>
                    <xdr:col>0</xdr:col>
                    <xdr:colOff>314325</xdr:colOff>
                    <xdr:row>58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5003" r:id="rId26" name="Check Box 107">
              <controlPr defaultSize="0" autoFill="0" autoLine="0" autoPict="0" altText="44">
                <anchor moveWithCells="1">
                  <from>
                    <xdr:col>5</xdr:col>
                    <xdr:colOff>19050</xdr:colOff>
                    <xdr:row>55</xdr:row>
                    <xdr:rowOff>95250</xdr:rowOff>
                  </from>
                  <to>
                    <xdr:col>5</xdr:col>
                    <xdr:colOff>323850</xdr:colOff>
                    <xdr:row>57</xdr:row>
                    <xdr:rowOff>57150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Tabelle8">
    <pageSetUpPr fitToPage="1"/>
  </sheetPr>
  <dimension ref="A1:AZ1004"/>
  <sheetViews>
    <sheetView zoomScaleNormal="100" workbookViewId="0">
      <selection activeCell="M10" sqref="M10"/>
    </sheetView>
  </sheetViews>
  <sheetFormatPr baseColWidth="10" defaultColWidth="11.42578125" defaultRowHeight="12.75" x14ac:dyDescent="0.2"/>
  <cols>
    <col min="1" max="1" width="20.28515625" style="6" customWidth="1"/>
    <col min="2" max="2" width="8.7109375" style="6" customWidth="1"/>
    <col min="3" max="10" width="9.5703125" style="6" customWidth="1"/>
    <col min="11" max="52" width="11.42578125" style="2"/>
    <col min="53" max="16384" width="11.42578125" style="6"/>
  </cols>
  <sheetData>
    <row r="1" spans="1:52" ht="22.5" customHeight="1" x14ac:dyDescent="0.25">
      <c r="A1" s="1" t="s">
        <v>267</v>
      </c>
      <c r="B1" s="2"/>
      <c r="C1" s="2"/>
      <c r="D1" s="2"/>
      <c r="E1" s="2"/>
      <c r="F1" s="1"/>
      <c r="G1" s="2"/>
      <c r="H1" s="14"/>
      <c r="I1" s="14"/>
      <c r="J1" s="2"/>
    </row>
    <row r="2" spans="1:52" s="139" customFormat="1" x14ac:dyDescent="0.2">
      <c r="A2" s="140"/>
      <c r="B2" s="140"/>
      <c r="C2" s="140"/>
      <c r="D2" s="140"/>
      <c r="E2" s="140"/>
      <c r="F2" s="294" t="s">
        <v>266</v>
      </c>
      <c r="G2" s="294"/>
      <c r="H2" s="294"/>
      <c r="I2" s="294"/>
      <c r="J2" s="294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140"/>
      <c r="AS2" s="140"/>
      <c r="AT2" s="140"/>
      <c r="AU2" s="140"/>
      <c r="AV2" s="140"/>
      <c r="AW2" s="140"/>
      <c r="AX2" s="140"/>
      <c r="AY2" s="140"/>
      <c r="AZ2" s="140"/>
    </row>
    <row r="3" spans="1:52" ht="16.5" x14ac:dyDescent="0.2">
      <c r="A3" s="78" t="s">
        <v>304</v>
      </c>
      <c r="B3" s="79"/>
      <c r="C3" s="79"/>
      <c r="D3" s="79"/>
      <c r="E3" s="79"/>
      <c r="F3" s="79"/>
      <c r="G3" s="124">
        <v>45658</v>
      </c>
      <c r="H3" s="166" t="s">
        <v>269</v>
      </c>
      <c r="I3" s="166"/>
      <c r="J3" s="276" t="s">
        <v>399</v>
      </c>
    </row>
    <row r="4" spans="1:52" ht="16.5" x14ac:dyDescent="0.2">
      <c r="A4" s="233" t="s">
        <v>357</v>
      </c>
      <c r="B4" s="79"/>
      <c r="C4" s="79"/>
      <c r="D4" s="79"/>
      <c r="E4" s="79"/>
      <c r="F4" s="79"/>
      <c r="G4" s="124"/>
      <c r="H4" s="166"/>
      <c r="I4" s="166"/>
      <c r="J4" s="165"/>
    </row>
    <row r="5" spans="1:52" x14ac:dyDescent="0.2">
      <c r="A5" s="126" t="s">
        <v>1</v>
      </c>
      <c r="B5" s="292"/>
      <c r="C5" s="292"/>
      <c r="D5" s="292"/>
      <c r="E5" s="292"/>
      <c r="F5" s="126" t="s">
        <v>2</v>
      </c>
      <c r="G5" s="126"/>
      <c r="H5" s="16"/>
      <c r="I5" s="292" t="str">
        <f>""</f>
        <v/>
      </c>
      <c r="J5" s="292"/>
    </row>
    <row r="6" spans="1:52" x14ac:dyDescent="0.2">
      <c r="A6" s="118" t="s">
        <v>3</v>
      </c>
      <c r="B6" s="292"/>
      <c r="C6" s="292"/>
      <c r="D6" s="292"/>
      <c r="E6" s="292"/>
      <c r="F6" s="126" t="s">
        <v>4</v>
      </c>
      <c r="G6" s="126"/>
      <c r="H6" s="117"/>
      <c r="I6" s="292" t="str">
        <f>""</f>
        <v/>
      </c>
      <c r="J6" s="292"/>
    </row>
    <row r="7" spans="1:52" x14ac:dyDescent="0.2">
      <c r="A7" s="126" t="s">
        <v>161</v>
      </c>
      <c r="B7" s="164"/>
      <c r="C7" s="20" t="s">
        <v>6</v>
      </c>
      <c r="D7" s="163"/>
      <c r="E7" s="20"/>
      <c r="F7" s="120" t="str">
        <f>"Schüler-/ Nutzer Anzahl Herbst "&amp;YEAR(G3)</f>
        <v>Schüler-/ Nutzer Anzahl Herbst 2025</v>
      </c>
      <c r="G7" s="120"/>
      <c r="H7" s="120"/>
      <c r="I7" s="231"/>
      <c r="J7" s="232"/>
    </row>
    <row r="8" spans="1:52" x14ac:dyDescent="0.2">
      <c r="A8" s="149" t="s">
        <v>359</v>
      </c>
      <c r="B8" s="148"/>
      <c r="C8" s="320" t="s">
        <v>385</v>
      </c>
      <c r="D8" s="320"/>
      <c r="E8" s="320"/>
      <c r="F8" s="320"/>
      <c r="G8" s="320"/>
      <c r="H8" s="320"/>
      <c r="I8" s="320"/>
      <c r="J8" s="320"/>
    </row>
    <row r="9" spans="1:52" ht="12.6" customHeight="1" x14ac:dyDescent="0.2">
      <c r="A9" s="149" t="s">
        <v>235</v>
      </c>
      <c r="B9" s="148"/>
      <c r="C9" s="321"/>
      <c r="D9" s="321"/>
      <c r="E9" s="321"/>
      <c r="F9" s="321"/>
      <c r="G9" s="321"/>
      <c r="H9" s="321"/>
      <c r="I9" s="321"/>
      <c r="J9" s="321"/>
    </row>
    <row r="10" spans="1:52" ht="6" customHeight="1" x14ac:dyDescent="0.2">
      <c r="A10" s="126"/>
      <c r="B10" s="29"/>
      <c r="C10" s="56"/>
      <c r="D10" s="56"/>
      <c r="E10" s="56"/>
      <c r="F10" s="56"/>
      <c r="G10" s="56"/>
      <c r="H10" s="56"/>
      <c r="I10" s="56"/>
      <c r="J10" s="56"/>
    </row>
    <row r="11" spans="1:52" ht="12.6" customHeight="1" x14ac:dyDescent="0.2">
      <c r="A11" s="126" t="s">
        <v>342</v>
      </c>
      <c r="B11" s="29"/>
      <c r="C11" s="56"/>
      <c r="D11" s="56"/>
      <c r="E11" s="56"/>
      <c r="F11" s="56"/>
      <c r="G11" s="56"/>
      <c r="H11" s="56"/>
      <c r="I11" s="56"/>
      <c r="J11" s="56"/>
    </row>
    <row r="12" spans="1:52" ht="6.75" customHeight="1" x14ac:dyDescent="0.2">
      <c r="A12" s="126"/>
      <c r="B12" s="29"/>
      <c r="C12" s="56"/>
      <c r="D12" s="56"/>
      <c r="E12" s="56"/>
      <c r="F12" s="56"/>
      <c r="G12" s="56"/>
      <c r="H12" s="56"/>
      <c r="I12" s="56"/>
      <c r="J12" s="56"/>
    </row>
    <row r="13" spans="1:52" ht="12.6" customHeight="1" x14ac:dyDescent="0.2">
      <c r="A13" s="126" t="str">
        <f xml:space="preserve"> "Folgende Änderungen haben sich während des Jahres "&amp;YEAR(G3)&amp;" ergeben. Siehe auch Blatt 4A"</f>
        <v>Folgende Änderungen haben sich während des Jahres 2025 ergeben. Siehe auch Blatt 4A</v>
      </c>
      <c r="B13" s="29"/>
      <c r="C13" s="56"/>
      <c r="D13" s="56"/>
      <c r="E13" s="56"/>
      <c r="F13" s="56"/>
      <c r="G13" s="56"/>
      <c r="H13" s="56"/>
      <c r="I13" s="56"/>
      <c r="J13" s="56"/>
    </row>
    <row r="14" spans="1:52" ht="12.6" customHeight="1" x14ac:dyDescent="0.2">
      <c r="A14" s="248" t="s">
        <v>360</v>
      </c>
      <c r="B14" s="249"/>
      <c r="C14" s="239"/>
      <c r="D14" s="250"/>
      <c r="E14" s="56"/>
      <c r="F14" s="248" t="s">
        <v>403</v>
      </c>
      <c r="G14" s="239"/>
      <c r="H14" s="239"/>
      <c r="I14" s="239"/>
      <c r="J14" s="250"/>
    </row>
    <row r="15" spans="1:52" ht="12.6" customHeight="1" x14ac:dyDescent="0.2">
      <c r="A15" s="251" t="s">
        <v>361</v>
      </c>
      <c r="B15" s="29"/>
      <c r="C15" s="56"/>
      <c r="D15" s="252"/>
      <c r="E15" s="56"/>
      <c r="F15" s="251" t="s">
        <v>373</v>
      </c>
      <c r="G15" s="56"/>
      <c r="H15" s="56"/>
      <c r="I15" s="56"/>
      <c r="J15" s="252"/>
    </row>
    <row r="16" spans="1:52" ht="12.6" customHeight="1" x14ac:dyDescent="0.2">
      <c r="A16" s="251" t="s">
        <v>362</v>
      </c>
      <c r="B16" s="29"/>
      <c r="C16" s="56"/>
      <c r="D16" s="252"/>
      <c r="E16" s="56"/>
      <c r="F16" s="251" t="s">
        <v>374</v>
      </c>
      <c r="G16" s="56"/>
      <c r="H16" s="56"/>
      <c r="I16" s="56"/>
      <c r="J16" s="252"/>
    </row>
    <row r="17" spans="1:52" ht="12.6" customHeight="1" x14ac:dyDescent="0.2">
      <c r="A17" s="251" t="s">
        <v>363</v>
      </c>
      <c r="B17" s="29"/>
      <c r="C17" s="56"/>
      <c r="D17" s="252"/>
      <c r="E17" s="56"/>
      <c r="F17" s="251" t="s">
        <v>375</v>
      </c>
      <c r="G17" s="56"/>
      <c r="H17" s="56"/>
      <c r="I17" s="56"/>
      <c r="J17" s="252"/>
    </row>
    <row r="18" spans="1:52" ht="12.6" customHeight="1" x14ac:dyDescent="0.2">
      <c r="A18" s="251" t="s">
        <v>417</v>
      </c>
      <c r="B18" s="29"/>
      <c r="C18" s="56"/>
      <c r="D18" s="252"/>
      <c r="E18" s="56"/>
      <c r="F18" s="251" t="s">
        <v>409</v>
      </c>
      <c r="G18" s="56"/>
      <c r="H18" s="56"/>
      <c r="I18" s="56"/>
      <c r="J18" s="252"/>
    </row>
    <row r="19" spans="1:52" ht="12.6" customHeight="1" x14ac:dyDescent="0.2">
      <c r="A19" s="251" t="s">
        <v>364</v>
      </c>
      <c r="B19" s="29"/>
      <c r="C19" s="56"/>
      <c r="D19" s="252"/>
      <c r="E19" s="56"/>
      <c r="F19" s="251" t="s">
        <v>396</v>
      </c>
      <c r="G19" s="56"/>
      <c r="H19" s="56"/>
      <c r="I19" s="56"/>
      <c r="J19" s="252"/>
    </row>
    <row r="20" spans="1:52" ht="12.6" customHeight="1" x14ac:dyDescent="0.2">
      <c r="A20" s="251" t="s">
        <v>365</v>
      </c>
      <c r="B20" s="29"/>
      <c r="C20" s="56"/>
      <c r="D20" s="252"/>
      <c r="E20" s="56"/>
      <c r="F20" s="251" t="s">
        <v>408</v>
      </c>
      <c r="G20" s="280"/>
      <c r="H20" s="263"/>
      <c r="I20" s="263"/>
      <c r="J20" s="265"/>
    </row>
    <row r="21" spans="1:52" ht="12.6" customHeight="1" x14ac:dyDescent="0.2">
      <c r="A21" s="251" t="s">
        <v>366</v>
      </c>
      <c r="B21" s="29"/>
      <c r="C21" s="56"/>
      <c r="D21" s="252"/>
      <c r="E21" s="56"/>
      <c r="F21" s="299" t="s">
        <v>407</v>
      </c>
      <c r="G21" s="300"/>
      <c r="H21" s="300"/>
      <c r="I21" s="300"/>
      <c r="J21" s="301"/>
    </row>
    <row r="22" spans="1:52" ht="12.6" customHeight="1" x14ac:dyDescent="0.2">
      <c r="A22" s="251" t="s">
        <v>367</v>
      </c>
      <c r="B22" s="29"/>
      <c r="C22" s="56"/>
      <c r="D22" s="252"/>
      <c r="E22" s="56"/>
      <c r="F22" s="299"/>
      <c r="G22" s="300"/>
      <c r="H22" s="300"/>
      <c r="I22" s="300"/>
      <c r="J22" s="301"/>
      <c r="AV22" s="6"/>
      <c r="AW22" s="6"/>
      <c r="AX22" s="6"/>
      <c r="AY22" s="6"/>
      <c r="AZ22" s="6"/>
    </row>
    <row r="23" spans="1:52" ht="12.6" customHeight="1" x14ac:dyDescent="0.2">
      <c r="A23" s="251" t="s">
        <v>371</v>
      </c>
      <c r="B23" s="29"/>
      <c r="C23" s="56"/>
      <c r="D23" s="252"/>
      <c r="E23" s="56"/>
      <c r="F23" s="299"/>
      <c r="G23" s="300"/>
      <c r="H23" s="300"/>
      <c r="I23" s="300"/>
      <c r="J23" s="301"/>
      <c r="AV23" s="6"/>
      <c r="AW23" s="6"/>
      <c r="AX23" s="6"/>
      <c r="AY23" s="6"/>
      <c r="AZ23" s="6"/>
    </row>
    <row r="24" spans="1:52" ht="12.6" customHeight="1" x14ac:dyDescent="0.2">
      <c r="A24" s="251" t="s">
        <v>415</v>
      </c>
      <c r="B24" s="29"/>
      <c r="C24" s="56"/>
      <c r="D24" s="252"/>
      <c r="E24" s="56"/>
      <c r="F24" s="302"/>
      <c r="G24" s="303"/>
      <c r="H24" s="303"/>
      <c r="I24" s="303"/>
      <c r="J24" s="304"/>
      <c r="AV24" s="6"/>
      <c r="AW24" s="6"/>
      <c r="AX24" s="6"/>
      <c r="AY24" s="6"/>
      <c r="AZ24" s="6"/>
    </row>
    <row r="25" spans="1:52" ht="12.6" customHeight="1" x14ac:dyDescent="0.2">
      <c r="A25" s="251" t="s">
        <v>408</v>
      </c>
      <c r="B25" s="263"/>
      <c r="C25" s="263"/>
      <c r="D25" s="282"/>
      <c r="E25" s="56"/>
      <c r="F25" s="119"/>
      <c r="G25" s="56"/>
      <c r="H25" s="56"/>
      <c r="I25" s="56"/>
      <c r="J25" s="56"/>
      <c r="AV25" s="6"/>
      <c r="AW25" s="6"/>
      <c r="AX25" s="6"/>
      <c r="AY25" s="6"/>
      <c r="AZ25" s="6"/>
    </row>
    <row r="26" spans="1:52" ht="12.6" customHeight="1" x14ac:dyDescent="0.2">
      <c r="A26" s="307" t="s">
        <v>382</v>
      </c>
      <c r="B26" s="308"/>
      <c r="C26" s="308"/>
      <c r="D26" s="309"/>
      <c r="E26" s="56"/>
      <c r="F26" s="258" t="s">
        <v>376</v>
      </c>
      <c r="G26" s="239"/>
      <c r="H26" s="239"/>
      <c r="I26" s="239"/>
      <c r="J26" s="250"/>
      <c r="AV26" s="6"/>
      <c r="AW26" s="6"/>
      <c r="AX26" s="6"/>
      <c r="AY26" s="6"/>
      <c r="AZ26" s="6"/>
    </row>
    <row r="27" spans="1:52" ht="12.6" customHeight="1" x14ac:dyDescent="0.2">
      <c r="A27" s="307"/>
      <c r="B27" s="308"/>
      <c r="C27" s="308"/>
      <c r="D27" s="309"/>
      <c r="E27" s="56"/>
      <c r="F27" s="251" t="s">
        <v>427</v>
      </c>
      <c r="G27" s="56"/>
      <c r="H27" s="56"/>
      <c r="I27" s="56"/>
      <c r="J27" s="252"/>
      <c r="AV27" s="6"/>
      <c r="AW27" s="6"/>
      <c r="AX27" s="6"/>
      <c r="AY27" s="6"/>
      <c r="AZ27" s="6"/>
    </row>
    <row r="28" spans="1:52" ht="12.6" customHeight="1" x14ac:dyDescent="0.2">
      <c r="A28" s="310"/>
      <c r="B28" s="311"/>
      <c r="C28" s="311"/>
      <c r="D28" s="312"/>
      <c r="E28" s="56"/>
      <c r="F28" s="251" t="s">
        <v>416</v>
      </c>
      <c r="G28" s="56"/>
      <c r="H28" s="56"/>
      <c r="I28" s="56"/>
      <c r="J28" s="252"/>
      <c r="AV28" s="6"/>
      <c r="AW28" s="6"/>
      <c r="AX28" s="6"/>
      <c r="AY28" s="6"/>
      <c r="AZ28" s="6"/>
    </row>
    <row r="29" spans="1:52" ht="12.6" customHeight="1" x14ac:dyDescent="0.2">
      <c r="A29" s="259"/>
      <c r="B29" s="249"/>
      <c r="C29" s="239"/>
      <c r="D29" s="239"/>
      <c r="E29" s="56"/>
      <c r="F29" s="251" t="s">
        <v>377</v>
      </c>
      <c r="G29" s="56"/>
      <c r="H29" s="56"/>
      <c r="I29" s="56"/>
      <c r="J29" s="252"/>
      <c r="AV29" s="6"/>
      <c r="AW29" s="6"/>
      <c r="AX29" s="6"/>
      <c r="AY29" s="6"/>
      <c r="AZ29" s="6"/>
    </row>
    <row r="30" spans="1:52" ht="12.6" customHeight="1" x14ac:dyDescent="0.2">
      <c r="A30" s="248" t="s">
        <v>413</v>
      </c>
      <c r="B30" s="249"/>
      <c r="C30" s="239"/>
      <c r="D30" s="250"/>
      <c r="E30" s="56"/>
      <c r="F30" s="251" t="s">
        <v>378</v>
      </c>
      <c r="G30" s="255"/>
      <c r="H30" s="255"/>
      <c r="I30" s="255"/>
      <c r="J30" s="256"/>
      <c r="AV30" s="6"/>
      <c r="AW30" s="6"/>
      <c r="AX30" s="6"/>
      <c r="AY30" s="6"/>
      <c r="AZ30" s="6"/>
    </row>
    <row r="31" spans="1:52" ht="12.6" customHeight="1" x14ac:dyDescent="0.2">
      <c r="A31" s="251" t="s">
        <v>418</v>
      </c>
      <c r="B31" s="278" t="s">
        <v>404</v>
      </c>
      <c r="C31" s="278" t="s">
        <v>405</v>
      </c>
      <c r="D31" s="279" t="s">
        <v>406</v>
      </c>
      <c r="E31" s="56"/>
      <c r="F31" s="251" t="s">
        <v>397</v>
      </c>
      <c r="G31" s="56"/>
      <c r="H31" s="56"/>
      <c r="I31" s="56"/>
      <c r="J31" s="252"/>
    </row>
    <row r="32" spans="1:52" ht="12.6" customHeight="1" x14ac:dyDescent="0.2">
      <c r="A32" s="251" t="s">
        <v>419</v>
      </c>
      <c r="B32" s="280"/>
      <c r="C32" s="280"/>
      <c r="D32" s="281"/>
      <c r="E32" s="56"/>
      <c r="F32" s="251" t="s">
        <v>408</v>
      </c>
      <c r="G32" s="280"/>
      <c r="H32" s="263"/>
      <c r="I32" s="263"/>
      <c r="J32" s="265"/>
    </row>
    <row r="33" spans="1:10" ht="12.6" customHeight="1" x14ac:dyDescent="0.2">
      <c r="A33" s="251" t="s">
        <v>420</v>
      </c>
      <c r="B33" s="280"/>
      <c r="C33" s="280"/>
      <c r="D33" s="281"/>
      <c r="E33" s="56"/>
      <c r="F33" s="299" t="s">
        <v>383</v>
      </c>
      <c r="G33" s="300"/>
      <c r="H33" s="300"/>
      <c r="I33" s="300"/>
      <c r="J33" s="301"/>
    </row>
    <row r="34" spans="1:10" ht="12.6" customHeight="1" x14ac:dyDescent="0.2">
      <c r="A34" s="283" t="s">
        <v>421</v>
      </c>
      <c r="B34" s="280"/>
      <c r="C34" s="280"/>
      <c r="D34" s="281"/>
      <c r="E34" s="56"/>
      <c r="F34" s="299"/>
      <c r="G34" s="300"/>
      <c r="H34" s="300"/>
      <c r="I34" s="300"/>
      <c r="J34" s="301"/>
    </row>
    <row r="35" spans="1:10" ht="12.6" customHeight="1" x14ac:dyDescent="0.2">
      <c r="A35" s="251" t="s">
        <v>414</v>
      </c>
      <c r="B35" s="29"/>
      <c r="C35" s="56"/>
      <c r="D35" s="252"/>
      <c r="E35" s="56"/>
      <c r="F35" s="299"/>
      <c r="G35" s="300"/>
      <c r="H35" s="300"/>
      <c r="I35" s="300"/>
      <c r="J35" s="301"/>
    </row>
    <row r="36" spans="1:10" ht="12.6" customHeight="1" x14ac:dyDescent="0.2">
      <c r="A36" s="251" t="s">
        <v>426</v>
      </c>
      <c r="B36" s="29"/>
      <c r="C36" s="56"/>
      <c r="D36" s="252"/>
      <c r="E36" s="56"/>
      <c r="F36" s="302"/>
      <c r="G36" s="303"/>
      <c r="H36" s="303"/>
      <c r="I36" s="303"/>
      <c r="J36" s="304"/>
    </row>
    <row r="37" spans="1:10" ht="12.6" customHeight="1" x14ac:dyDescent="0.2">
      <c r="A37" s="251" t="s">
        <v>387</v>
      </c>
      <c r="B37" s="29"/>
      <c r="C37" s="56"/>
      <c r="D37" s="252"/>
      <c r="E37" s="56"/>
      <c r="F37" s="56"/>
      <c r="G37" s="56"/>
      <c r="H37" s="56"/>
      <c r="I37" s="56"/>
      <c r="J37" s="56"/>
    </row>
    <row r="38" spans="1:10" ht="12.6" customHeight="1" x14ac:dyDescent="0.2">
      <c r="A38" s="251" t="s">
        <v>368</v>
      </c>
      <c r="B38" s="29"/>
      <c r="C38" s="56"/>
      <c r="D38" s="252"/>
      <c r="E38" s="56"/>
      <c r="F38" s="248" t="s">
        <v>410</v>
      </c>
      <c r="G38" s="239"/>
      <c r="H38" s="239"/>
      <c r="I38" s="239"/>
      <c r="J38" s="250"/>
    </row>
    <row r="39" spans="1:10" ht="12.6" customHeight="1" x14ac:dyDescent="0.2">
      <c r="A39" s="251" t="s">
        <v>369</v>
      </c>
      <c r="B39" s="29"/>
      <c r="C39" s="56"/>
      <c r="D39" s="252"/>
      <c r="E39" s="56"/>
      <c r="F39" s="251" t="s">
        <v>381</v>
      </c>
      <c r="G39" s="280"/>
      <c r="H39" s="280"/>
      <c r="I39" s="280"/>
      <c r="J39" s="281"/>
    </row>
    <row r="40" spans="1:10" ht="12.6" customHeight="1" x14ac:dyDescent="0.2">
      <c r="A40" s="251" t="s">
        <v>370</v>
      </c>
      <c r="B40" s="29"/>
      <c r="C40" s="56"/>
      <c r="D40" s="252"/>
      <c r="E40" s="56"/>
      <c r="F40" s="251" t="s">
        <v>379</v>
      </c>
      <c r="G40" s="280"/>
      <c r="H40" s="280"/>
      <c r="I40" s="280"/>
      <c r="J40" s="281"/>
    </row>
    <row r="41" spans="1:10" ht="12.6" customHeight="1" x14ac:dyDescent="0.2">
      <c r="A41" s="251" t="s">
        <v>422</v>
      </c>
      <c r="B41" s="29"/>
      <c r="C41" s="56"/>
      <c r="D41" s="252"/>
      <c r="E41" s="56"/>
      <c r="F41" s="251" t="s">
        <v>380</v>
      </c>
      <c r="G41" s="280"/>
      <c r="H41" s="280"/>
      <c r="I41" s="280"/>
      <c r="J41" s="281"/>
    </row>
    <row r="42" spans="1:10" ht="12.6" customHeight="1" x14ac:dyDescent="0.2">
      <c r="A42" s="251" t="s">
        <v>424</v>
      </c>
      <c r="B42" s="29"/>
      <c r="C42" s="56"/>
      <c r="D42" s="252"/>
      <c r="E42" s="56"/>
      <c r="F42" s="251" t="s">
        <v>411</v>
      </c>
      <c r="G42" s="280"/>
      <c r="H42" s="280"/>
      <c r="I42" s="280"/>
      <c r="J42" s="281"/>
    </row>
    <row r="43" spans="1:10" ht="12.6" customHeight="1" x14ac:dyDescent="0.2">
      <c r="A43" s="251" t="s">
        <v>408</v>
      </c>
      <c r="B43" s="263"/>
      <c r="C43" s="263"/>
      <c r="D43" s="282"/>
      <c r="E43" s="56"/>
      <c r="F43" s="251" t="s">
        <v>408</v>
      </c>
      <c r="G43" s="280"/>
      <c r="H43" s="263"/>
      <c r="I43" s="263"/>
      <c r="J43" s="265"/>
    </row>
    <row r="44" spans="1:10" ht="12.6" customHeight="1" x14ac:dyDescent="0.2">
      <c r="A44" s="307" t="s">
        <v>423</v>
      </c>
      <c r="B44" s="308"/>
      <c r="C44" s="308"/>
      <c r="D44" s="309"/>
      <c r="E44" s="56"/>
      <c r="F44" s="299" t="s">
        <v>412</v>
      </c>
      <c r="G44" s="300"/>
      <c r="H44" s="300"/>
      <c r="I44" s="300"/>
      <c r="J44" s="301"/>
    </row>
    <row r="45" spans="1:10" ht="12.6" customHeight="1" x14ac:dyDescent="0.2">
      <c r="A45" s="307"/>
      <c r="B45" s="308"/>
      <c r="C45" s="308"/>
      <c r="D45" s="309"/>
      <c r="E45" s="56"/>
      <c r="F45" s="299"/>
      <c r="G45" s="300"/>
      <c r="H45" s="300"/>
      <c r="I45" s="300"/>
      <c r="J45" s="301"/>
    </row>
    <row r="46" spans="1:10" ht="12.6" customHeight="1" x14ac:dyDescent="0.2">
      <c r="A46" s="307"/>
      <c r="B46" s="308"/>
      <c r="C46" s="308"/>
      <c r="D46" s="309"/>
      <c r="E46" s="56"/>
      <c r="F46" s="299"/>
      <c r="G46" s="300"/>
      <c r="H46" s="300"/>
      <c r="I46" s="300"/>
      <c r="J46" s="301"/>
    </row>
    <row r="47" spans="1:10" ht="12.6" customHeight="1" x14ac:dyDescent="0.2">
      <c r="A47" s="310"/>
      <c r="B47" s="311"/>
      <c r="C47" s="311"/>
      <c r="D47" s="312"/>
      <c r="E47" s="56"/>
      <c r="F47" s="302"/>
      <c r="G47" s="303"/>
      <c r="H47" s="303"/>
      <c r="I47" s="303"/>
      <c r="J47" s="304"/>
    </row>
    <row r="48" spans="1:10" ht="12.6" customHeight="1" x14ac:dyDescent="0.2">
      <c r="A48" s="259"/>
      <c r="B48" s="249"/>
      <c r="C48" s="239"/>
      <c r="D48" s="239"/>
      <c r="E48" s="56"/>
      <c r="F48" s="80"/>
      <c r="G48" s="56"/>
      <c r="H48" s="56"/>
      <c r="I48" s="56"/>
      <c r="J48" s="56"/>
    </row>
    <row r="49" spans="1:10" ht="12.6" customHeight="1" x14ac:dyDescent="0.2">
      <c r="A49" s="248" t="s">
        <v>386</v>
      </c>
      <c r="B49" s="249"/>
      <c r="C49" s="239"/>
      <c r="D49" s="239"/>
      <c r="E49" s="239"/>
      <c r="F49" s="285"/>
      <c r="G49" s="239"/>
      <c r="H49" s="239"/>
      <c r="I49" s="239"/>
      <c r="J49" s="250"/>
    </row>
    <row r="50" spans="1:10" ht="12.6" customHeight="1" x14ac:dyDescent="0.2">
      <c r="A50" s="307" t="s">
        <v>428</v>
      </c>
      <c r="B50" s="308"/>
      <c r="C50" s="308"/>
      <c r="D50" s="308"/>
      <c r="E50" s="308"/>
      <c r="F50" s="308"/>
      <c r="G50" s="308"/>
      <c r="H50" s="308"/>
      <c r="I50" s="308"/>
      <c r="J50" s="309"/>
    </row>
    <row r="51" spans="1:10" ht="12.6" customHeight="1" x14ac:dyDescent="0.2">
      <c r="A51" s="307"/>
      <c r="B51" s="308"/>
      <c r="C51" s="308"/>
      <c r="D51" s="308"/>
      <c r="E51" s="308"/>
      <c r="F51" s="308"/>
      <c r="G51" s="308"/>
      <c r="H51" s="308"/>
      <c r="I51" s="308"/>
      <c r="J51" s="309"/>
    </row>
    <row r="52" spans="1:10" ht="12.6" customHeight="1" x14ac:dyDescent="0.2">
      <c r="A52" s="253" t="s">
        <v>388</v>
      </c>
      <c r="B52" s="277"/>
      <c r="C52" s="277"/>
      <c r="D52" s="119" t="s">
        <v>425</v>
      </c>
      <c r="E52" s="277"/>
      <c r="F52" s="284"/>
      <c r="G52" s="284"/>
      <c r="H52" s="284"/>
      <c r="I52" s="284"/>
      <c r="J52" s="286"/>
    </row>
    <row r="53" spans="1:10" ht="6" customHeight="1" x14ac:dyDescent="0.2">
      <c r="A53" s="287"/>
      <c r="B53" s="19"/>
      <c r="C53" s="240"/>
      <c r="D53" s="240"/>
      <c r="E53" s="240"/>
      <c r="F53" s="288"/>
      <c r="G53" s="240"/>
      <c r="H53" s="240"/>
      <c r="I53" s="240"/>
      <c r="J53" s="289"/>
    </row>
    <row r="54" spans="1:10" ht="12.6" customHeight="1" x14ac:dyDescent="0.2">
      <c r="A54" s="313" t="s">
        <v>398</v>
      </c>
      <c r="B54" s="314"/>
      <c r="C54" s="314"/>
      <c r="D54" s="314"/>
      <c r="E54" s="314"/>
      <c r="F54" s="314"/>
      <c r="G54" s="314"/>
      <c r="H54" s="314"/>
      <c r="I54" s="314"/>
      <c r="J54" s="315"/>
    </row>
    <row r="55" spans="1:10" ht="12.6" customHeight="1" x14ac:dyDescent="0.2">
      <c r="A55" s="264"/>
      <c r="B55" s="260"/>
      <c r="C55" s="261"/>
      <c r="D55" s="261"/>
      <c r="E55" s="261"/>
      <c r="F55" s="262"/>
      <c r="G55" s="261"/>
      <c r="H55" s="261"/>
      <c r="I55" s="261"/>
      <c r="J55" s="265"/>
    </row>
    <row r="56" spans="1:10" ht="12.6" customHeight="1" x14ac:dyDescent="0.2">
      <c r="A56" s="264"/>
      <c r="B56" s="260"/>
      <c r="C56" s="261"/>
      <c r="D56" s="261"/>
      <c r="E56" s="261"/>
      <c r="F56" s="262"/>
      <c r="G56" s="261"/>
      <c r="H56" s="261"/>
      <c r="I56" s="261"/>
      <c r="J56" s="265"/>
    </row>
    <row r="57" spans="1:10" ht="12" customHeight="1" x14ac:dyDescent="0.2">
      <c r="A57" s="264"/>
      <c r="B57" s="260"/>
      <c r="C57" s="261"/>
      <c r="D57" s="261"/>
      <c r="E57" s="261"/>
      <c r="F57" s="262"/>
      <c r="G57" s="261"/>
      <c r="H57" s="261"/>
      <c r="I57" s="261"/>
      <c r="J57" s="265"/>
    </row>
    <row r="58" spans="1:10" ht="12.6" customHeight="1" x14ac:dyDescent="0.2">
      <c r="A58" s="264"/>
      <c r="B58" s="260"/>
      <c r="C58" s="261"/>
      <c r="D58" s="261"/>
      <c r="E58" s="261"/>
      <c r="F58" s="262"/>
      <c r="G58" s="261"/>
      <c r="H58" s="261"/>
      <c r="I58" s="261"/>
      <c r="J58" s="265"/>
    </row>
    <row r="59" spans="1:10" ht="12.6" customHeight="1" x14ac:dyDescent="0.2">
      <c r="A59" s="266"/>
      <c r="B59" s="260"/>
      <c r="C59" s="261"/>
      <c r="D59" s="261"/>
      <c r="E59" s="261"/>
      <c r="F59" s="261"/>
      <c r="G59" s="261"/>
      <c r="H59" s="261"/>
      <c r="I59" s="261"/>
      <c r="J59" s="265"/>
    </row>
    <row r="60" spans="1:10" x14ac:dyDescent="0.2">
      <c r="A60" s="267"/>
      <c r="B60" s="263"/>
      <c r="C60" s="263"/>
      <c r="D60" s="263"/>
      <c r="E60" s="261"/>
      <c r="F60" s="318"/>
      <c r="G60" s="318"/>
      <c r="H60" s="318"/>
      <c r="I60" s="318"/>
      <c r="J60" s="319"/>
    </row>
    <row r="61" spans="1:10" x14ac:dyDescent="0.2">
      <c r="A61" s="268"/>
      <c r="B61" s="263"/>
      <c r="C61" s="263"/>
      <c r="D61" s="263"/>
      <c r="E61" s="261"/>
      <c r="F61" s="318"/>
      <c r="G61" s="318"/>
      <c r="H61" s="318"/>
      <c r="I61" s="318"/>
      <c r="J61" s="319"/>
    </row>
    <row r="62" spans="1:10" s="2" customFormat="1" ht="13.5" customHeight="1" x14ac:dyDescent="0.2">
      <c r="A62" s="268"/>
      <c r="B62" s="263"/>
      <c r="C62" s="263"/>
      <c r="D62" s="263"/>
      <c r="E62" s="261"/>
      <c r="F62" s="318"/>
      <c r="G62" s="318"/>
      <c r="H62" s="318"/>
      <c r="I62" s="318"/>
      <c r="J62" s="319"/>
    </row>
    <row r="63" spans="1:10" ht="15" customHeight="1" x14ac:dyDescent="0.2">
      <c r="A63" s="267"/>
      <c r="B63" s="260"/>
      <c r="C63" s="261"/>
      <c r="D63" s="261"/>
      <c r="E63" s="261"/>
      <c r="F63" s="261"/>
      <c r="G63" s="261"/>
      <c r="H63" s="261"/>
      <c r="I63" s="261"/>
      <c r="J63" s="265"/>
    </row>
    <row r="64" spans="1:10" ht="12.6" customHeight="1" x14ac:dyDescent="0.2">
      <c r="A64" s="269"/>
      <c r="B64" s="270"/>
      <c r="C64" s="271"/>
      <c r="D64" s="271"/>
      <c r="E64" s="271"/>
      <c r="F64" s="271"/>
      <c r="G64" s="271"/>
      <c r="H64" s="271"/>
      <c r="I64" s="271"/>
      <c r="J64" s="272"/>
    </row>
    <row r="65" spans="1:10" ht="12.6" customHeight="1" x14ac:dyDescent="0.2">
      <c r="A65" s="316" t="s">
        <v>384</v>
      </c>
      <c r="B65" s="316"/>
      <c r="C65" s="316"/>
      <c r="D65" s="316"/>
      <c r="E65" s="316"/>
      <c r="F65" s="316"/>
      <c r="G65" s="316"/>
      <c r="H65" s="316"/>
      <c r="I65" s="316"/>
      <c r="J65" s="316"/>
    </row>
    <row r="66" spans="1:10" ht="12.6" customHeight="1" x14ac:dyDescent="0.2">
      <c r="A66" s="317"/>
      <c r="B66" s="317"/>
      <c r="C66" s="317"/>
      <c r="D66" s="317"/>
      <c r="E66" s="317"/>
      <c r="F66" s="317"/>
      <c r="G66" s="317"/>
      <c r="H66" s="317"/>
      <c r="I66" s="317"/>
      <c r="J66" s="317"/>
    </row>
    <row r="67" spans="1:10" ht="12.6" customHeight="1" x14ac:dyDescent="0.2">
      <c r="A67" s="145" t="s">
        <v>41</v>
      </c>
      <c r="B67" s="145"/>
      <c r="C67" s="145"/>
      <c r="D67" s="145"/>
      <c r="E67" s="145"/>
      <c r="F67" s="145"/>
      <c r="G67" s="145" t="s">
        <v>251</v>
      </c>
      <c r="H67" s="146"/>
      <c r="I67" s="145"/>
      <c r="J67" s="145"/>
    </row>
    <row r="68" spans="1:10" ht="12.6" customHeight="1" x14ac:dyDescent="0.2">
      <c r="A68" s="145"/>
      <c r="B68" s="145"/>
      <c r="C68" s="145"/>
      <c r="D68" s="145"/>
      <c r="E68" s="145"/>
      <c r="F68" s="145"/>
      <c r="G68" s="145"/>
      <c r="H68" s="145"/>
      <c r="I68" s="145"/>
      <c r="J68" s="145"/>
    </row>
    <row r="69" spans="1:10" ht="12.6" customHeight="1" x14ac:dyDescent="0.2">
      <c r="A69" s="142"/>
      <c r="B69" s="142"/>
      <c r="C69" s="142"/>
      <c r="D69" s="142"/>
      <c r="E69" s="142"/>
      <c r="F69" s="273"/>
      <c r="G69" s="143" t="str">
        <f>I5</f>
        <v/>
      </c>
      <c r="H69" s="142"/>
      <c r="I69" s="142"/>
      <c r="J69" s="142"/>
    </row>
    <row r="70" spans="1:10" ht="12.6" customHeight="1" x14ac:dyDescent="0.2">
      <c r="A70" s="141" t="s">
        <v>372</v>
      </c>
      <c r="B70" s="141"/>
      <c r="C70" s="141"/>
      <c r="D70" s="141"/>
      <c r="E70" s="141"/>
      <c r="F70" s="275"/>
      <c r="G70" s="141" t="s">
        <v>44</v>
      </c>
      <c r="H70" s="141"/>
      <c r="I70" s="141"/>
      <c r="J70" s="141"/>
    </row>
    <row r="71" spans="1:10" ht="12.6" customHeight="1" x14ac:dyDescent="0.2">
      <c r="A71" s="142"/>
      <c r="B71" s="142"/>
      <c r="C71" s="142"/>
      <c r="D71" s="142"/>
      <c r="E71" s="142"/>
      <c r="F71" s="142"/>
      <c r="G71" s="142"/>
      <c r="H71" s="142"/>
      <c r="I71" s="142"/>
      <c r="J71" s="142"/>
    </row>
    <row r="72" spans="1:10" ht="12.6" customHeight="1" x14ac:dyDescent="0.2">
      <c r="A72" s="2"/>
      <c r="B72" s="2"/>
      <c r="C72" s="2"/>
      <c r="D72" s="2"/>
      <c r="E72" s="2"/>
      <c r="F72" s="2"/>
      <c r="G72" s="2"/>
      <c r="H72" s="2"/>
      <c r="I72" s="2"/>
      <c r="J72" s="2"/>
    </row>
    <row r="73" spans="1:10" ht="4.5" customHeight="1" x14ac:dyDescent="0.2">
      <c r="A73" s="2"/>
      <c r="B73" s="2"/>
      <c r="C73" s="2"/>
      <c r="D73" s="2"/>
      <c r="E73" s="2"/>
      <c r="F73" s="2"/>
      <c r="G73" s="2"/>
      <c r="H73" s="2"/>
      <c r="I73" s="2"/>
      <c r="J73" s="2"/>
    </row>
    <row r="74" spans="1:10" ht="15" customHeight="1" x14ac:dyDescent="0.2">
      <c r="A74" s="2"/>
      <c r="B74" s="2"/>
      <c r="C74" s="2"/>
      <c r="D74" s="2"/>
      <c r="E74" s="2"/>
      <c r="F74" s="2"/>
      <c r="G74" s="2"/>
      <c r="H74" s="2"/>
      <c r="I74" s="2"/>
      <c r="J74" s="2"/>
    </row>
    <row r="75" spans="1:10" ht="6.75" customHeight="1" x14ac:dyDescent="0.2">
      <c r="A75" s="2"/>
      <c r="B75" s="2"/>
      <c r="C75" s="2"/>
      <c r="D75" s="2"/>
      <c r="E75" s="2"/>
      <c r="F75" s="2"/>
      <c r="G75" s="2"/>
      <c r="H75" s="2"/>
      <c r="I75" s="2"/>
      <c r="J75" s="2"/>
    </row>
    <row r="76" spans="1:10" ht="15.75" customHeight="1" x14ac:dyDescent="0.2">
      <c r="A76" s="2"/>
      <c r="B76" s="2"/>
      <c r="C76" s="2"/>
      <c r="D76" s="2"/>
      <c r="E76" s="2"/>
      <c r="F76" s="2"/>
      <c r="G76" s="2"/>
      <c r="H76" s="2"/>
      <c r="I76" s="2"/>
      <c r="J76" s="2"/>
    </row>
    <row r="77" spans="1:10" ht="8.25" customHeight="1" x14ac:dyDescent="0.2">
      <c r="A77" s="2"/>
      <c r="B77" s="2"/>
      <c r="C77" s="2"/>
      <c r="D77" s="2"/>
      <c r="E77" s="2"/>
      <c r="F77" s="2"/>
      <c r="G77" s="2"/>
      <c r="H77" s="2"/>
      <c r="I77" s="2"/>
      <c r="J77" s="2"/>
    </row>
    <row r="78" spans="1:10" ht="15.75" customHeight="1" x14ac:dyDescent="0.2">
      <c r="A78" s="2"/>
      <c r="B78" s="2"/>
      <c r="C78" s="2"/>
      <c r="D78" s="2"/>
      <c r="E78" s="2"/>
      <c r="F78" s="2"/>
      <c r="G78" s="2"/>
      <c r="H78" s="2"/>
      <c r="I78" s="2"/>
      <c r="J78" s="2"/>
    </row>
    <row r="79" spans="1:10" ht="15.75" customHeight="1" x14ac:dyDescent="0.2">
      <c r="A79" s="2"/>
      <c r="B79" s="2"/>
      <c r="C79" s="2"/>
      <c r="D79" s="2"/>
      <c r="E79" s="2"/>
      <c r="F79" s="2"/>
      <c r="G79" s="2"/>
      <c r="H79" s="2"/>
      <c r="I79" s="2"/>
      <c r="J79" s="2"/>
    </row>
    <row r="80" spans="1:10" ht="15.75" customHeight="1" x14ac:dyDescent="0.2">
      <c r="A80" s="2"/>
      <c r="B80" s="2"/>
      <c r="C80" s="2"/>
      <c r="D80" s="2"/>
      <c r="E80" s="2"/>
      <c r="F80" s="2"/>
      <c r="G80" s="2"/>
      <c r="H80" s="2"/>
      <c r="I80" s="2"/>
      <c r="J80" s="2"/>
    </row>
    <row r="81" spans="1:52" ht="15.75" customHeight="1" x14ac:dyDescent="0.2">
      <c r="A81" s="2"/>
      <c r="B81" s="2"/>
      <c r="C81" s="2"/>
      <c r="D81" s="2"/>
      <c r="E81" s="2"/>
      <c r="F81" s="2"/>
      <c r="G81" s="2"/>
      <c r="H81" s="2"/>
      <c r="I81" s="2"/>
      <c r="J81" s="2"/>
    </row>
    <row r="82" spans="1:52" ht="15.75" customHeight="1" x14ac:dyDescent="0.2">
      <c r="A82" s="2"/>
      <c r="B82" s="2"/>
      <c r="C82" s="2"/>
      <c r="D82" s="2"/>
      <c r="E82" s="2"/>
      <c r="F82" s="2"/>
      <c r="G82" s="2"/>
      <c r="H82" s="2"/>
      <c r="I82" s="2"/>
      <c r="J82" s="2"/>
    </row>
    <row r="83" spans="1:52" ht="15.75" customHeight="1" x14ac:dyDescent="0.2">
      <c r="A83" s="2"/>
      <c r="B83" s="2"/>
      <c r="C83" s="2"/>
      <c r="D83" s="2"/>
      <c r="E83" s="2"/>
      <c r="F83" s="2"/>
      <c r="G83" s="2"/>
      <c r="H83" s="2"/>
      <c r="I83" s="2"/>
      <c r="J83" s="2"/>
    </row>
    <row r="84" spans="1:52" ht="15.75" customHeight="1" x14ac:dyDescent="0.2">
      <c r="A84" s="2"/>
      <c r="B84" s="2"/>
      <c r="C84" s="2"/>
      <c r="D84" s="2"/>
      <c r="E84" s="2"/>
      <c r="F84" s="2"/>
      <c r="G84" s="2"/>
      <c r="H84" s="2"/>
      <c r="I84" s="2"/>
      <c r="J84" s="2"/>
    </row>
    <row r="85" spans="1:52" ht="15.75" customHeight="1" x14ac:dyDescent="0.2">
      <c r="A85" s="2"/>
      <c r="B85" s="2"/>
      <c r="C85" s="2"/>
      <c r="D85" s="2"/>
      <c r="E85" s="2"/>
      <c r="F85" s="2"/>
      <c r="G85" s="2"/>
      <c r="H85" s="2"/>
      <c r="I85" s="2"/>
      <c r="J85" s="2"/>
    </row>
    <row r="86" spans="1:52" ht="15.75" customHeight="1" x14ac:dyDescent="0.2">
      <c r="A86" s="2"/>
      <c r="B86" s="2"/>
      <c r="C86" s="2"/>
      <c r="D86" s="2"/>
      <c r="E86" s="2"/>
      <c r="F86" s="2"/>
      <c r="G86" s="2"/>
      <c r="H86" s="2"/>
      <c r="I86" s="2"/>
      <c r="J86" s="2"/>
    </row>
    <row r="87" spans="1:52" ht="15.75" customHeight="1" x14ac:dyDescent="0.2">
      <c r="A87" s="2"/>
      <c r="B87" s="2"/>
      <c r="C87" s="2"/>
      <c r="D87" s="2"/>
      <c r="E87" s="2"/>
      <c r="F87" s="2"/>
      <c r="G87" s="2"/>
      <c r="H87" s="2"/>
      <c r="I87" s="2"/>
      <c r="J87" s="2"/>
    </row>
    <row r="88" spans="1:52" ht="15.75" customHeight="1" x14ac:dyDescent="0.2">
      <c r="A88" s="2"/>
      <c r="B88" s="2"/>
      <c r="C88" s="2"/>
      <c r="D88" s="2"/>
      <c r="E88" s="2"/>
      <c r="F88" s="2"/>
      <c r="G88" s="2"/>
      <c r="H88" s="2"/>
      <c r="I88" s="2"/>
      <c r="J88" s="2"/>
    </row>
    <row r="89" spans="1:52" ht="12.75" customHeight="1" x14ac:dyDescent="0.2">
      <c r="A89" s="2"/>
      <c r="B89" s="2"/>
      <c r="C89" s="2"/>
      <c r="D89" s="2"/>
      <c r="E89" s="2"/>
      <c r="F89" s="2"/>
      <c r="G89" s="2"/>
      <c r="H89" s="2"/>
      <c r="I89" s="2"/>
      <c r="J89" s="2"/>
    </row>
    <row r="90" spans="1:52" ht="15.75" customHeight="1" x14ac:dyDescent="0.2">
      <c r="A90" s="2"/>
      <c r="B90" s="2"/>
      <c r="C90" s="2"/>
      <c r="D90" s="2"/>
      <c r="E90" s="2"/>
      <c r="F90" s="2"/>
      <c r="G90" s="2"/>
      <c r="H90" s="2"/>
      <c r="I90" s="2"/>
      <c r="J90" s="2"/>
    </row>
    <row r="91" spans="1:52" ht="15.75" customHeight="1" x14ac:dyDescent="0.2">
      <c r="A91" s="2"/>
      <c r="B91" s="2"/>
      <c r="C91" s="2"/>
      <c r="D91" s="2"/>
      <c r="E91" s="2"/>
      <c r="F91" s="2"/>
      <c r="G91" s="2"/>
      <c r="H91" s="2"/>
      <c r="I91" s="2"/>
      <c r="J91" s="2"/>
    </row>
    <row r="92" spans="1:52" ht="15.75" customHeight="1" x14ac:dyDescent="0.2">
      <c r="A92" s="2"/>
      <c r="B92" s="2"/>
      <c r="C92" s="2"/>
      <c r="D92" s="2"/>
      <c r="E92" s="2"/>
      <c r="F92" s="2"/>
      <c r="G92" s="2"/>
      <c r="H92" s="2"/>
      <c r="I92" s="2"/>
      <c r="J92" s="2"/>
    </row>
    <row r="93" spans="1:52" ht="10.5" customHeight="1" x14ac:dyDescent="0.2">
      <c r="A93" s="2"/>
      <c r="B93" s="2"/>
      <c r="C93" s="2"/>
      <c r="D93" s="2"/>
      <c r="E93" s="2"/>
      <c r="F93" s="2"/>
      <c r="G93" s="2"/>
      <c r="H93" s="2"/>
      <c r="I93" s="2"/>
      <c r="J93" s="2"/>
    </row>
    <row r="94" spans="1:52" ht="15.75" customHeight="1" x14ac:dyDescent="0.2">
      <c r="A94" s="2"/>
      <c r="B94" s="2"/>
      <c r="C94" s="2"/>
      <c r="D94" s="2"/>
      <c r="E94" s="2"/>
      <c r="F94" s="2"/>
      <c r="G94" s="2"/>
      <c r="H94" s="2"/>
      <c r="I94" s="2"/>
      <c r="J94" s="2"/>
    </row>
    <row r="95" spans="1:52" s="138" customFormat="1" ht="12.75" customHeight="1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74"/>
      <c r="L95" s="74"/>
      <c r="M95" s="74"/>
      <c r="N95" s="74"/>
      <c r="O95" s="74"/>
      <c r="P95" s="74"/>
      <c r="Q95" s="74"/>
      <c r="R95" s="74"/>
      <c r="S95" s="74"/>
      <c r="T95" s="74"/>
      <c r="U95" s="74"/>
      <c r="V95" s="74"/>
      <c r="W95" s="74"/>
      <c r="X95" s="74"/>
      <c r="Y95" s="74"/>
      <c r="Z95" s="74"/>
      <c r="AA95" s="74"/>
      <c r="AB95" s="74"/>
      <c r="AC95" s="74"/>
      <c r="AD95" s="74"/>
      <c r="AE95" s="74"/>
      <c r="AF95" s="74"/>
      <c r="AG95" s="74"/>
      <c r="AH95" s="74"/>
      <c r="AI95" s="74"/>
      <c r="AJ95" s="74"/>
      <c r="AK95" s="74"/>
      <c r="AL95" s="74"/>
      <c r="AM95" s="74"/>
      <c r="AN95" s="74"/>
      <c r="AO95" s="74"/>
      <c r="AP95" s="74"/>
      <c r="AQ95" s="74"/>
      <c r="AR95" s="74"/>
      <c r="AS95" s="74"/>
      <c r="AT95" s="74"/>
      <c r="AU95" s="74"/>
      <c r="AV95" s="74"/>
      <c r="AW95" s="74"/>
      <c r="AX95" s="74"/>
      <c r="AY95" s="74"/>
      <c r="AZ95" s="74"/>
    </row>
    <row r="96" spans="1:52" s="138" customFormat="1" ht="10.5" customHeight="1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74"/>
      <c r="L96" s="74"/>
      <c r="M96" s="74"/>
      <c r="N96" s="74"/>
      <c r="O96" s="74"/>
      <c r="P96" s="74"/>
      <c r="Q96" s="74"/>
      <c r="R96" s="74"/>
      <c r="S96" s="74"/>
      <c r="T96" s="74"/>
      <c r="U96" s="74"/>
      <c r="V96" s="74"/>
      <c r="W96" s="74"/>
      <c r="X96" s="74"/>
      <c r="Y96" s="74"/>
      <c r="Z96" s="74"/>
      <c r="AA96" s="74"/>
      <c r="AB96" s="74"/>
      <c r="AC96" s="74"/>
      <c r="AD96" s="74"/>
      <c r="AE96" s="74"/>
      <c r="AF96" s="74"/>
      <c r="AG96" s="74"/>
      <c r="AH96" s="74"/>
      <c r="AI96" s="74"/>
      <c r="AJ96" s="74"/>
      <c r="AK96" s="74"/>
      <c r="AL96" s="74"/>
      <c r="AM96" s="74"/>
      <c r="AN96" s="74"/>
      <c r="AO96" s="74"/>
      <c r="AP96" s="74"/>
      <c r="AQ96" s="74"/>
      <c r="AR96" s="74"/>
      <c r="AS96" s="74"/>
      <c r="AT96" s="74"/>
      <c r="AU96" s="74"/>
      <c r="AV96" s="74"/>
      <c r="AW96" s="74"/>
      <c r="AX96" s="74"/>
      <c r="AY96" s="74"/>
      <c r="AZ96" s="74"/>
    </row>
    <row r="97" spans="1:52" s="138" customFormat="1" ht="10.5" customHeight="1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74"/>
      <c r="L97" s="74"/>
      <c r="M97" s="74"/>
      <c r="N97" s="74"/>
      <c r="O97" s="74"/>
      <c r="P97" s="74"/>
      <c r="Q97" s="74"/>
      <c r="R97" s="74"/>
      <c r="S97" s="74"/>
      <c r="T97" s="74"/>
      <c r="U97" s="74"/>
      <c r="V97" s="74"/>
      <c r="W97" s="74"/>
      <c r="X97" s="74"/>
      <c r="Y97" s="74"/>
      <c r="Z97" s="74"/>
      <c r="AA97" s="74"/>
      <c r="AB97" s="74"/>
      <c r="AC97" s="74"/>
      <c r="AD97" s="74"/>
      <c r="AE97" s="74"/>
      <c r="AF97" s="74"/>
      <c r="AG97" s="74"/>
      <c r="AH97" s="74"/>
      <c r="AI97" s="74"/>
      <c r="AJ97" s="74"/>
      <c r="AK97" s="74"/>
      <c r="AL97" s="74"/>
      <c r="AM97" s="74"/>
      <c r="AN97" s="74"/>
      <c r="AO97" s="74"/>
      <c r="AP97" s="74"/>
      <c r="AQ97" s="74"/>
      <c r="AR97" s="74"/>
      <c r="AS97" s="74"/>
      <c r="AT97" s="74"/>
      <c r="AU97" s="74"/>
      <c r="AV97" s="74"/>
      <c r="AW97" s="74"/>
      <c r="AX97" s="74"/>
      <c r="AY97" s="74"/>
      <c r="AZ97" s="74"/>
    </row>
    <row r="98" spans="1:52" s="138" customFormat="1" ht="12.6" customHeight="1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74"/>
      <c r="L98" s="74"/>
      <c r="M98" s="74"/>
      <c r="N98" s="74"/>
      <c r="O98" s="74"/>
      <c r="P98" s="74"/>
      <c r="Q98" s="74"/>
      <c r="R98" s="74"/>
      <c r="S98" s="74"/>
      <c r="T98" s="74"/>
      <c r="U98" s="74"/>
      <c r="V98" s="74"/>
      <c r="W98" s="74"/>
      <c r="X98" s="74"/>
      <c r="Y98" s="74"/>
      <c r="Z98" s="74"/>
      <c r="AA98" s="74"/>
      <c r="AB98" s="74"/>
      <c r="AC98" s="74"/>
      <c r="AD98" s="74"/>
      <c r="AE98" s="74"/>
      <c r="AF98" s="74"/>
      <c r="AG98" s="74"/>
      <c r="AH98" s="74"/>
      <c r="AI98" s="74"/>
      <c r="AJ98" s="74"/>
      <c r="AK98" s="74"/>
      <c r="AL98" s="74"/>
      <c r="AM98" s="74"/>
      <c r="AN98" s="74"/>
      <c r="AO98" s="74"/>
      <c r="AP98" s="74"/>
      <c r="AQ98" s="74"/>
      <c r="AR98" s="74"/>
      <c r="AS98" s="74"/>
      <c r="AT98" s="74"/>
      <c r="AU98" s="74"/>
      <c r="AV98" s="74"/>
      <c r="AW98" s="74"/>
      <c r="AX98" s="74"/>
      <c r="AY98" s="74"/>
      <c r="AZ98" s="74"/>
    </row>
    <row r="99" spans="1:52" s="138" customFormat="1" ht="12.6" customHeight="1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74"/>
      <c r="L99" s="74"/>
      <c r="M99" s="74"/>
      <c r="N99" s="74"/>
      <c r="O99" s="74"/>
      <c r="P99" s="74"/>
      <c r="Q99" s="74"/>
      <c r="R99" s="74"/>
      <c r="S99" s="74"/>
      <c r="T99" s="74"/>
      <c r="U99" s="74"/>
      <c r="V99" s="74"/>
      <c r="W99" s="74"/>
      <c r="X99" s="74"/>
      <c r="Y99" s="74"/>
      <c r="Z99" s="74"/>
      <c r="AA99" s="74"/>
      <c r="AB99" s="74"/>
      <c r="AC99" s="74"/>
      <c r="AD99" s="74"/>
      <c r="AE99" s="74"/>
      <c r="AF99" s="74"/>
      <c r="AG99" s="74"/>
      <c r="AH99" s="74"/>
      <c r="AI99" s="74"/>
      <c r="AJ99" s="74"/>
      <c r="AK99" s="74"/>
      <c r="AL99" s="74"/>
      <c r="AM99" s="74"/>
      <c r="AN99" s="74"/>
      <c r="AO99" s="74"/>
      <c r="AP99" s="74"/>
      <c r="AQ99" s="74"/>
      <c r="AR99" s="74"/>
      <c r="AS99" s="74"/>
      <c r="AT99" s="74"/>
      <c r="AU99" s="74"/>
      <c r="AV99" s="74"/>
      <c r="AW99" s="74"/>
      <c r="AX99" s="74"/>
      <c r="AY99" s="74"/>
      <c r="AZ99" s="74"/>
    </row>
    <row r="100" spans="1:52" s="11" customFormat="1" ht="18.75" customHeight="1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  <c r="AZ100" s="5"/>
    </row>
    <row r="101" spans="1:52" s="138" customFormat="1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74"/>
      <c r="L101" s="74"/>
      <c r="M101" s="74"/>
      <c r="N101" s="74"/>
      <c r="O101" s="74"/>
      <c r="P101" s="74"/>
      <c r="Q101" s="74"/>
      <c r="R101" s="74"/>
      <c r="S101" s="74"/>
      <c r="T101" s="74"/>
      <c r="U101" s="74"/>
      <c r="V101" s="74"/>
      <c r="W101" s="74"/>
      <c r="X101" s="74"/>
      <c r="Y101" s="74"/>
      <c r="Z101" s="74"/>
      <c r="AA101" s="74"/>
      <c r="AB101" s="74"/>
      <c r="AC101" s="74"/>
      <c r="AD101" s="74"/>
      <c r="AE101" s="74"/>
      <c r="AF101" s="74"/>
      <c r="AG101" s="74"/>
      <c r="AH101" s="74"/>
      <c r="AI101" s="74"/>
      <c r="AJ101" s="74"/>
      <c r="AK101" s="74"/>
      <c r="AL101" s="74"/>
      <c r="AM101" s="74"/>
      <c r="AN101" s="74"/>
      <c r="AO101" s="74"/>
      <c r="AP101" s="74"/>
      <c r="AQ101" s="74"/>
      <c r="AR101" s="74"/>
      <c r="AS101" s="74"/>
      <c r="AT101" s="74"/>
      <c r="AU101" s="74"/>
      <c r="AV101" s="74"/>
      <c r="AW101" s="74"/>
      <c r="AX101" s="74"/>
      <c r="AY101" s="74"/>
      <c r="AZ101" s="74"/>
    </row>
    <row r="102" spans="1:52" s="2" customFormat="1" x14ac:dyDescent="0.2"/>
    <row r="103" spans="1:52" s="2" customFormat="1" x14ac:dyDescent="0.2"/>
    <row r="104" spans="1:52" s="2" customFormat="1" x14ac:dyDescent="0.2"/>
    <row r="105" spans="1:52" s="2" customFormat="1" x14ac:dyDescent="0.2"/>
    <row r="106" spans="1:52" s="2" customFormat="1" x14ac:dyDescent="0.2"/>
    <row r="107" spans="1:52" s="2" customFormat="1" x14ac:dyDescent="0.2"/>
    <row r="108" spans="1:52" s="2" customFormat="1" x14ac:dyDescent="0.2"/>
    <row r="109" spans="1:52" s="2" customFormat="1" x14ac:dyDescent="0.2"/>
    <row r="110" spans="1:52" s="2" customFormat="1" x14ac:dyDescent="0.2"/>
    <row r="111" spans="1:52" s="2" customFormat="1" x14ac:dyDescent="0.2"/>
    <row r="112" spans="1:52" s="2" customFormat="1" x14ac:dyDescent="0.2"/>
    <row r="113" s="2" customFormat="1" x14ac:dyDescent="0.2"/>
    <row r="114" s="2" customFormat="1" x14ac:dyDescent="0.2"/>
    <row r="115" s="2" customFormat="1" x14ac:dyDescent="0.2"/>
    <row r="116" s="2" customFormat="1" x14ac:dyDescent="0.2"/>
    <row r="117" s="2" customFormat="1" x14ac:dyDescent="0.2"/>
    <row r="118" s="2" customFormat="1" x14ac:dyDescent="0.2"/>
    <row r="119" s="2" customFormat="1" x14ac:dyDescent="0.2"/>
    <row r="120" s="2" customFormat="1" x14ac:dyDescent="0.2"/>
    <row r="121" s="2" customFormat="1" x14ac:dyDescent="0.2"/>
    <row r="122" s="2" customFormat="1" x14ac:dyDescent="0.2"/>
    <row r="123" s="2" customFormat="1" x14ac:dyDescent="0.2"/>
    <row r="124" s="2" customFormat="1" x14ac:dyDescent="0.2"/>
    <row r="125" s="2" customFormat="1" x14ac:dyDescent="0.2"/>
    <row r="126" s="2" customFormat="1" x14ac:dyDescent="0.2"/>
    <row r="127" s="2" customFormat="1" x14ac:dyDescent="0.2"/>
    <row r="128" s="2" customFormat="1" x14ac:dyDescent="0.2"/>
    <row r="129" s="2" customFormat="1" x14ac:dyDescent="0.2"/>
    <row r="130" s="2" customFormat="1" x14ac:dyDescent="0.2"/>
    <row r="131" s="2" customFormat="1" x14ac:dyDescent="0.2"/>
    <row r="132" s="2" customFormat="1" x14ac:dyDescent="0.2"/>
    <row r="133" s="2" customFormat="1" x14ac:dyDescent="0.2"/>
    <row r="134" s="2" customFormat="1" x14ac:dyDescent="0.2"/>
    <row r="135" s="2" customFormat="1" x14ac:dyDescent="0.2"/>
    <row r="136" s="2" customFormat="1" x14ac:dyDescent="0.2"/>
    <row r="137" s="2" customFormat="1" x14ac:dyDescent="0.2"/>
    <row r="138" s="2" customFormat="1" x14ac:dyDescent="0.2"/>
    <row r="139" s="2" customFormat="1" x14ac:dyDescent="0.2"/>
    <row r="140" s="2" customFormat="1" x14ac:dyDescent="0.2"/>
    <row r="141" s="2" customFormat="1" x14ac:dyDescent="0.2"/>
    <row r="142" s="2" customFormat="1" x14ac:dyDescent="0.2"/>
    <row r="143" s="2" customFormat="1" x14ac:dyDescent="0.2"/>
    <row r="144" s="2" customFormat="1" x14ac:dyDescent="0.2"/>
    <row r="145" s="2" customFormat="1" x14ac:dyDescent="0.2"/>
    <row r="146" s="2" customFormat="1" x14ac:dyDescent="0.2"/>
    <row r="147" s="2" customFormat="1" x14ac:dyDescent="0.2"/>
    <row r="148" s="2" customFormat="1" x14ac:dyDescent="0.2"/>
    <row r="149" s="2" customFormat="1" x14ac:dyDescent="0.2"/>
    <row r="150" s="2" customFormat="1" x14ac:dyDescent="0.2"/>
    <row r="151" s="2" customFormat="1" x14ac:dyDescent="0.2"/>
    <row r="152" s="2" customFormat="1" x14ac:dyDescent="0.2"/>
    <row r="153" s="2" customFormat="1" x14ac:dyDescent="0.2"/>
    <row r="154" s="2" customFormat="1" x14ac:dyDescent="0.2"/>
    <row r="155" s="2" customFormat="1" x14ac:dyDescent="0.2"/>
    <row r="156" s="2" customFormat="1" x14ac:dyDescent="0.2"/>
    <row r="157" s="2" customFormat="1" x14ac:dyDescent="0.2"/>
    <row r="158" s="2" customFormat="1" x14ac:dyDescent="0.2"/>
    <row r="159" s="2" customFormat="1" x14ac:dyDescent="0.2"/>
    <row r="160" s="2" customFormat="1" x14ac:dyDescent="0.2"/>
    <row r="161" s="2" customFormat="1" x14ac:dyDescent="0.2"/>
    <row r="162" s="2" customFormat="1" x14ac:dyDescent="0.2"/>
    <row r="163" s="2" customFormat="1" x14ac:dyDescent="0.2"/>
    <row r="164" s="2" customFormat="1" x14ac:dyDescent="0.2"/>
    <row r="165" s="2" customFormat="1" x14ac:dyDescent="0.2"/>
    <row r="166" s="2" customFormat="1" x14ac:dyDescent="0.2"/>
    <row r="167" s="2" customFormat="1" x14ac:dyDescent="0.2"/>
    <row r="168" s="2" customFormat="1" x14ac:dyDescent="0.2"/>
    <row r="169" s="2" customFormat="1" x14ac:dyDescent="0.2"/>
    <row r="170" s="2" customFormat="1" x14ac:dyDescent="0.2"/>
    <row r="171" s="2" customFormat="1" x14ac:dyDescent="0.2"/>
    <row r="172" s="2" customFormat="1" x14ac:dyDescent="0.2"/>
    <row r="173" s="2" customFormat="1" x14ac:dyDescent="0.2"/>
    <row r="174" s="2" customFormat="1" x14ac:dyDescent="0.2"/>
    <row r="175" s="2" customFormat="1" x14ac:dyDescent="0.2"/>
    <row r="176" s="2" customFormat="1" x14ac:dyDescent="0.2"/>
    <row r="177" s="2" customFormat="1" x14ac:dyDescent="0.2"/>
    <row r="178" s="2" customFormat="1" x14ac:dyDescent="0.2"/>
    <row r="179" s="2" customFormat="1" x14ac:dyDescent="0.2"/>
    <row r="180" s="2" customFormat="1" x14ac:dyDescent="0.2"/>
    <row r="181" s="2" customFormat="1" x14ac:dyDescent="0.2"/>
    <row r="182" s="2" customFormat="1" x14ac:dyDescent="0.2"/>
    <row r="183" s="2" customFormat="1" x14ac:dyDescent="0.2"/>
    <row r="184" s="2" customFormat="1" x14ac:dyDescent="0.2"/>
    <row r="185" s="2" customFormat="1" x14ac:dyDescent="0.2"/>
    <row r="186" s="2" customFormat="1" x14ac:dyDescent="0.2"/>
    <row r="187" s="2" customFormat="1" x14ac:dyDescent="0.2"/>
    <row r="188" s="2" customFormat="1" x14ac:dyDescent="0.2"/>
    <row r="189" s="2" customFormat="1" x14ac:dyDescent="0.2"/>
    <row r="190" s="2" customFormat="1" x14ac:dyDescent="0.2"/>
    <row r="191" s="2" customFormat="1" x14ac:dyDescent="0.2"/>
    <row r="192" s="2" customFormat="1" x14ac:dyDescent="0.2"/>
    <row r="193" s="2" customFormat="1" x14ac:dyDescent="0.2"/>
    <row r="194" s="2" customFormat="1" x14ac:dyDescent="0.2"/>
    <row r="195" s="2" customFormat="1" x14ac:dyDescent="0.2"/>
    <row r="196" s="2" customFormat="1" x14ac:dyDescent="0.2"/>
    <row r="197" s="2" customFormat="1" x14ac:dyDescent="0.2"/>
    <row r="198" s="2" customFormat="1" x14ac:dyDescent="0.2"/>
    <row r="199" s="2" customFormat="1" x14ac:dyDescent="0.2"/>
    <row r="200" s="2" customFormat="1" x14ac:dyDescent="0.2"/>
    <row r="201" s="2" customFormat="1" x14ac:dyDescent="0.2"/>
    <row r="202" s="2" customFormat="1" x14ac:dyDescent="0.2"/>
    <row r="203" s="2" customFormat="1" x14ac:dyDescent="0.2"/>
    <row r="204" s="2" customFormat="1" x14ac:dyDescent="0.2"/>
    <row r="205" s="2" customFormat="1" x14ac:dyDescent="0.2"/>
    <row r="206" s="2" customFormat="1" x14ac:dyDescent="0.2"/>
    <row r="207" s="2" customFormat="1" x14ac:dyDescent="0.2"/>
    <row r="208" s="2" customFormat="1" x14ac:dyDescent="0.2"/>
    <row r="209" s="2" customFormat="1" x14ac:dyDescent="0.2"/>
    <row r="210" s="2" customFormat="1" x14ac:dyDescent="0.2"/>
    <row r="211" s="2" customFormat="1" x14ac:dyDescent="0.2"/>
    <row r="212" s="2" customFormat="1" x14ac:dyDescent="0.2"/>
    <row r="213" s="2" customFormat="1" x14ac:dyDescent="0.2"/>
    <row r="214" s="2" customFormat="1" x14ac:dyDescent="0.2"/>
    <row r="215" s="2" customFormat="1" x14ac:dyDescent="0.2"/>
    <row r="216" s="2" customFormat="1" x14ac:dyDescent="0.2"/>
    <row r="217" s="2" customFormat="1" x14ac:dyDescent="0.2"/>
    <row r="218" s="2" customFormat="1" x14ac:dyDescent="0.2"/>
    <row r="219" s="2" customFormat="1" x14ac:dyDescent="0.2"/>
    <row r="220" s="2" customFormat="1" x14ac:dyDescent="0.2"/>
    <row r="221" s="2" customFormat="1" x14ac:dyDescent="0.2"/>
    <row r="222" s="2" customFormat="1" x14ac:dyDescent="0.2"/>
    <row r="223" s="2" customFormat="1" x14ac:dyDescent="0.2"/>
    <row r="224" s="2" customFormat="1" x14ac:dyDescent="0.2"/>
    <row r="225" s="2" customFormat="1" x14ac:dyDescent="0.2"/>
    <row r="226" s="2" customFormat="1" x14ac:dyDescent="0.2"/>
    <row r="227" s="2" customFormat="1" x14ac:dyDescent="0.2"/>
    <row r="228" s="2" customFormat="1" x14ac:dyDescent="0.2"/>
    <row r="229" s="2" customFormat="1" x14ac:dyDescent="0.2"/>
    <row r="230" s="2" customFormat="1" x14ac:dyDescent="0.2"/>
    <row r="231" s="2" customFormat="1" x14ac:dyDescent="0.2"/>
    <row r="232" s="2" customFormat="1" x14ac:dyDescent="0.2"/>
    <row r="233" s="2" customFormat="1" x14ac:dyDescent="0.2"/>
    <row r="234" s="2" customFormat="1" x14ac:dyDescent="0.2"/>
    <row r="235" s="2" customFormat="1" x14ac:dyDescent="0.2"/>
    <row r="236" s="2" customFormat="1" x14ac:dyDescent="0.2"/>
    <row r="237" s="2" customFormat="1" x14ac:dyDescent="0.2"/>
    <row r="238" s="2" customFormat="1" x14ac:dyDescent="0.2"/>
    <row r="239" s="2" customFormat="1" x14ac:dyDescent="0.2"/>
    <row r="240" s="2" customFormat="1" x14ac:dyDescent="0.2"/>
    <row r="241" s="2" customFormat="1" x14ac:dyDescent="0.2"/>
    <row r="242" s="2" customFormat="1" x14ac:dyDescent="0.2"/>
    <row r="243" s="2" customFormat="1" x14ac:dyDescent="0.2"/>
    <row r="244" s="2" customFormat="1" x14ac:dyDescent="0.2"/>
    <row r="245" s="2" customFormat="1" x14ac:dyDescent="0.2"/>
    <row r="246" s="2" customFormat="1" x14ac:dyDescent="0.2"/>
    <row r="247" s="2" customFormat="1" x14ac:dyDescent="0.2"/>
    <row r="248" s="2" customFormat="1" x14ac:dyDescent="0.2"/>
    <row r="249" s="2" customFormat="1" x14ac:dyDescent="0.2"/>
    <row r="250" s="2" customFormat="1" x14ac:dyDescent="0.2"/>
    <row r="251" s="2" customFormat="1" x14ac:dyDescent="0.2"/>
    <row r="252" s="2" customFormat="1" x14ac:dyDescent="0.2"/>
    <row r="253" s="2" customFormat="1" x14ac:dyDescent="0.2"/>
    <row r="254" s="2" customFormat="1" x14ac:dyDescent="0.2"/>
    <row r="255" s="2" customFormat="1" x14ac:dyDescent="0.2"/>
    <row r="256" s="2" customFormat="1" x14ac:dyDescent="0.2"/>
    <row r="257" s="2" customFormat="1" x14ac:dyDescent="0.2"/>
    <row r="258" s="2" customFormat="1" x14ac:dyDescent="0.2"/>
    <row r="259" s="2" customFormat="1" x14ac:dyDescent="0.2"/>
    <row r="260" s="2" customFormat="1" x14ac:dyDescent="0.2"/>
    <row r="261" s="2" customFormat="1" x14ac:dyDescent="0.2"/>
    <row r="262" s="2" customFormat="1" x14ac:dyDescent="0.2"/>
    <row r="263" s="2" customFormat="1" x14ac:dyDescent="0.2"/>
    <row r="264" s="2" customFormat="1" x14ac:dyDescent="0.2"/>
    <row r="265" s="2" customFormat="1" x14ac:dyDescent="0.2"/>
    <row r="266" s="2" customFormat="1" x14ac:dyDescent="0.2"/>
    <row r="267" s="2" customFormat="1" x14ac:dyDescent="0.2"/>
    <row r="268" s="2" customFormat="1" x14ac:dyDescent="0.2"/>
    <row r="269" s="2" customFormat="1" x14ac:dyDescent="0.2"/>
    <row r="270" s="2" customFormat="1" x14ac:dyDescent="0.2"/>
    <row r="271" s="2" customFormat="1" x14ac:dyDescent="0.2"/>
    <row r="272" s="2" customFormat="1" x14ac:dyDescent="0.2"/>
    <row r="273" s="2" customFormat="1" x14ac:dyDescent="0.2"/>
    <row r="274" s="2" customFormat="1" x14ac:dyDescent="0.2"/>
    <row r="275" s="2" customFormat="1" x14ac:dyDescent="0.2"/>
    <row r="276" s="2" customFormat="1" x14ac:dyDescent="0.2"/>
    <row r="277" s="2" customFormat="1" x14ac:dyDescent="0.2"/>
    <row r="278" s="2" customFormat="1" x14ac:dyDescent="0.2"/>
    <row r="279" s="2" customFormat="1" x14ac:dyDescent="0.2"/>
    <row r="280" s="2" customFormat="1" x14ac:dyDescent="0.2"/>
    <row r="281" s="2" customFormat="1" x14ac:dyDescent="0.2"/>
    <row r="282" s="2" customFormat="1" x14ac:dyDescent="0.2"/>
    <row r="283" s="2" customFormat="1" x14ac:dyDescent="0.2"/>
    <row r="284" s="2" customFormat="1" x14ac:dyDescent="0.2"/>
    <row r="285" s="2" customFormat="1" x14ac:dyDescent="0.2"/>
    <row r="286" s="2" customFormat="1" x14ac:dyDescent="0.2"/>
    <row r="287" s="2" customFormat="1" x14ac:dyDescent="0.2"/>
    <row r="288" s="2" customFormat="1" x14ac:dyDescent="0.2"/>
    <row r="289" s="2" customFormat="1" x14ac:dyDescent="0.2"/>
    <row r="290" s="2" customFormat="1" x14ac:dyDescent="0.2"/>
    <row r="291" s="2" customFormat="1" x14ac:dyDescent="0.2"/>
    <row r="292" s="2" customFormat="1" x14ac:dyDescent="0.2"/>
    <row r="293" s="2" customFormat="1" x14ac:dyDescent="0.2"/>
    <row r="294" s="2" customFormat="1" x14ac:dyDescent="0.2"/>
    <row r="295" s="2" customFormat="1" x14ac:dyDescent="0.2"/>
    <row r="296" s="2" customFormat="1" x14ac:dyDescent="0.2"/>
    <row r="297" s="2" customFormat="1" x14ac:dyDescent="0.2"/>
    <row r="298" s="2" customFormat="1" x14ac:dyDescent="0.2"/>
    <row r="299" s="2" customFormat="1" x14ac:dyDescent="0.2"/>
    <row r="300" s="2" customFormat="1" x14ac:dyDescent="0.2"/>
    <row r="301" s="2" customFormat="1" x14ac:dyDescent="0.2"/>
    <row r="302" s="2" customFormat="1" x14ac:dyDescent="0.2"/>
    <row r="303" s="2" customFormat="1" x14ac:dyDescent="0.2"/>
    <row r="304" s="2" customFormat="1" x14ac:dyDescent="0.2"/>
    <row r="305" s="2" customFormat="1" x14ac:dyDescent="0.2"/>
    <row r="306" s="2" customFormat="1" x14ac:dyDescent="0.2"/>
    <row r="307" s="2" customFormat="1" x14ac:dyDescent="0.2"/>
    <row r="308" s="2" customFormat="1" x14ac:dyDescent="0.2"/>
    <row r="309" s="2" customFormat="1" x14ac:dyDescent="0.2"/>
    <row r="310" s="2" customFormat="1" x14ac:dyDescent="0.2"/>
    <row r="311" s="2" customFormat="1" x14ac:dyDescent="0.2"/>
    <row r="312" s="2" customFormat="1" x14ac:dyDescent="0.2"/>
    <row r="313" s="2" customFormat="1" x14ac:dyDescent="0.2"/>
    <row r="314" s="2" customFormat="1" x14ac:dyDescent="0.2"/>
    <row r="315" s="2" customFormat="1" x14ac:dyDescent="0.2"/>
    <row r="316" s="2" customFormat="1" x14ac:dyDescent="0.2"/>
    <row r="317" s="2" customFormat="1" x14ac:dyDescent="0.2"/>
    <row r="318" s="2" customFormat="1" x14ac:dyDescent="0.2"/>
    <row r="319" s="2" customFormat="1" x14ac:dyDescent="0.2"/>
    <row r="320" s="2" customFormat="1" x14ac:dyDescent="0.2"/>
    <row r="321" s="2" customFormat="1" x14ac:dyDescent="0.2"/>
    <row r="322" s="2" customFormat="1" x14ac:dyDescent="0.2"/>
    <row r="323" s="2" customFormat="1" x14ac:dyDescent="0.2"/>
    <row r="324" s="2" customFormat="1" x14ac:dyDescent="0.2"/>
    <row r="325" s="2" customFormat="1" x14ac:dyDescent="0.2"/>
    <row r="326" s="2" customFormat="1" x14ac:dyDescent="0.2"/>
    <row r="327" s="2" customFormat="1" x14ac:dyDescent="0.2"/>
    <row r="328" s="2" customFormat="1" x14ac:dyDescent="0.2"/>
    <row r="329" s="2" customFormat="1" x14ac:dyDescent="0.2"/>
    <row r="330" s="2" customFormat="1" x14ac:dyDescent="0.2"/>
    <row r="331" s="2" customFormat="1" x14ac:dyDescent="0.2"/>
    <row r="332" s="2" customFormat="1" x14ac:dyDescent="0.2"/>
    <row r="333" s="2" customFormat="1" x14ac:dyDescent="0.2"/>
    <row r="334" s="2" customFormat="1" x14ac:dyDescent="0.2"/>
    <row r="335" s="2" customFormat="1" x14ac:dyDescent="0.2"/>
    <row r="336" s="2" customFormat="1" x14ac:dyDescent="0.2"/>
    <row r="337" s="2" customFormat="1" x14ac:dyDescent="0.2"/>
    <row r="338" s="2" customFormat="1" x14ac:dyDescent="0.2"/>
    <row r="339" s="2" customFormat="1" x14ac:dyDescent="0.2"/>
    <row r="340" s="2" customFormat="1" x14ac:dyDescent="0.2"/>
    <row r="341" s="2" customFormat="1" x14ac:dyDescent="0.2"/>
    <row r="342" s="2" customFormat="1" x14ac:dyDescent="0.2"/>
    <row r="343" s="2" customFormat="1" x14ac:dyDescent="0.2"/>
    <row r="344" s="2" customFormat="1" x14ac:dyDescent="0.2"/>
    <row r="345" s="2" customFormat="1" x14ac:dyDescent="0.2"/>
    <row r="346" s="2" customFormat="1" x14ac:dyDescent="0.2"/>
    <row r="347" s="2" customFormat="1" x14ac:dyDescent="0.2"/>
    <row r="348" s="2" customFormat="1" x14ac:dyDescent="0.2"/>
    <row r="349" s="2" customFormat="1" x14ac:dyDescent="0.2"/>
    <row r="350" s="2" customFormat="1" x14ac:dyDescent="0.2"/>
    <row r="351" s="2" customFormat="1" x14ac:dyDescent="0.2"/>
    <row r="352" s="2" customFormat="1" x14ac:dyDescent="0.2"/>
    <row r="353" s="2" customFormat="1" x14ac:dyDescent="0.2"/>
    <row r="354" s="2" customFormat="1" x14ac:dyDescent="0.2"/>
    <row r="355" s="2" customFormat="1" x14ac:dyDescent="0.2"/>
    <row r="356" s="2" customFormat="1" x14ac:dyDescent="0.2"/>
    <row r="357" s="2" customFormat="1" x14ac:dyDescent="0.2"/>
    <row r="358" s="2" customFormat="1" x14ac:dyDescent="0.2"/>
    <row r="359" s="2" customFormat="1" x14ac:dyDescent="0.2"/>
    <row r="360" s="2" customFormat="1" x14ac:dyDescent="0.2"/>
    <row r="361" s="2" customFormat="1" x14ac:dyDescent="0.2"/>
    <row r="362" s="2" customFormat="1" x14ac:dyDescent="0.2"/>
    <row r="363" s="2" customFormat="1" x14ac:dyDescent="0.2"/>
    <row r="364" s="2" customFormat="1" x14ac:dyDescent="0.2"/>
    <row r="365" s="2" customFormat="1" x14ac:dyDescent="0.2"/>
    <row r="366" s="2" customFormat="1" x14ac:dyDescent="0.2"/>
    <row r="367" s="2" customFormat="1" x14ac:dyDescent="0.2"/>
    <row r="368" s="2" customFormat="1" x14ac:dyDescent="0.2"/>
    <row r="369" s="2" customFormat="1" x14ac:dyDescent="0.2"/>
    <row r="370" s="2" customFormat="1" x14ac:dyDescent="0.2"/>
    <row r="371" s="2" customFormat="1" x14ac:dyDescent="0.2"/>
    <row r="372" s="2" customFormat="1" x14ac:dyDescent="0.2"/>
    <row r="373" s="2" customFormat="1" x14ac:dyDescent="0.2"/>
    <row r="374" s="2" customFormat="1" x14ac:dyDescent="0.2"/>
    <row r="375" s="2" customFormat="1" x14ac:dyDescent="0.2"/>
    <row r="376" s="2" customFormat="1" x14ac:dyDescent="0.2"/>
    <row r="377" s="2" customFormat="1" x14ac:dyDescent="0.2"/>
    <row r="378" s="2" customFormat="1" x14ac:dyDescent="0.2"/>
    <row r="379" s="2" customFormat="1" x14ac:dyDescent="0.2"/>
    <row r="380" s="2" customFormat="1" x14ac:dyDescent="0.2"/>
    <row r="381" s="2" customFormat="1" x14ac:dyDescent="0.2"/>
    <row r="382" s="2" customFormat="1" x14ac:dyDescent="0.2"/>
    <row r="383" s="2" customFormat="1" x14ac:dyDescent="0.2"/>
    <row r="384" s="2" customFormat="1" x14ac:dyDescent="0.2"/>
    <row r="385" s="2" customFormat="1" x14ac:dyDescent="0.2"/>
    <row r="386" s="2" customFormat="1" x14ac:dyDescent="0.2"/>
    <row r="387" s="2" customFormat="1" x14ac:dyDescent="0.2"/>
    <row r="388" s="2" customFormat="1" x14ac:dyDescent="0.2"/>
    <row r="389" s="2" customFormat="1" x14ac:dyDescent="0.2"/>
    <row r="390" s="2" customFormat="1" x14ac:dyDescent="0.2"/>
    <row r="391" s="2" customFormat="1" x14ac:dyDescent="0.2"/>
    <row r="392" s="2" customFormat="1" x14ac:dyDescent="0.2"/>
    <row r="393" s="2" customFormat="1" x14ac:dyDescent="0.2"/>
    <row r="394" s="2" customFormat="1" x14ac:dyDescent="0.2"/>
    <row r="395" s="2" customFormat="1" x14ac:dyDescent="0.2"/>
    <row r="396" s="2" customFormat="1" x14ac:dyDescent="0.2"/>
    <row r="397" s="2" customFormat="1" x14ac:dyDescent="0.2"/>
    <row r="398" s="2" customFormat="1" x14ac:dyDescent="0.2"/>
    <row r="399" s="2" customFormat="1" x14ac:dyDescent="0.2"/>
    <row r="400" s="2" customFormat="1" x14ac:dyDescent="0.2"/>
    <row r="401" s="2" customFormat="1" x14ac:dyDescent="0.2"/>
    <row r="402" s="2" customFormat="1" x14ac:dyDescent="0.2"/>
    <row r="403" s="2" customFormat="1" x14ac:dyDescent="0.2"/>
    <row r="404" s="2" customFormat="1" x14ac:dyDescent="0.2"/>
    <row r="405" s="2" customFormat="1" x14ac:dyDescent="0.2"/>
    <row r="406" s="2" customFormat="1" x14ac:dyDescent="0.2"/>
    <row r="407" s="2" customFormat="1" x14ac:dyDescent="0.2"/>
    <row r="408" s="2" customFormat="1" x14ac:dyDescent="0.2"/>
    <row r="409" s="2" customFormat="1" x14ac:dyDescent="0.2"/>
    <row r="410" s="2" customFormat="1" x14ac:dyDescent="0.2"/>
    <row r="411" s="2" customFormat="1" x14ac:dyDescent="0.2"/>
    <row r="412" s="2" customFormat="1" x14ac:dyDescent="0.2"/>
    <row r="413" s="2" customFormat="1" x14ac:dyDescent="0.2"/>
    <row r="414" s="2" customFormat="1" x14ac:dyDescent="0.2"/>
    <row r="415" s="2" customFormat="1" x14ac:dyDescent="0.2"/>
    <row r="416" s="2" customFormat="1" x14ac:dyDescent="0.2"/>
    <row r="417" s="2" customFormat="1" x14ac:dyDescent="0.2"/>
    <row r="418" s="2" customFormat="1" x14ac:dyDescent="0.2"/>
    <row r="419" s="2" customFormat="1" x14ac:dyDescent="0.2"/>
    <row r="420" s="2" customFormat="1" x14ac:dyDescent="0.2"/>
    <row r="421" s="2" customFormat="1" x14ac:dyDescent="0.2"/>
    <row r="422" s="2" customFormat="1" x14ac:dyDescent="0.2"/>
    <row r="423" s="2" customFormat="1" x14ac:dyDescent="0.2"/>
    <row r="424" s="2" customFormat="1" x14ac:dyDescent="0.2"/>
    <row r="425" s="2" customFormat="1" x14ac:dyDescent="0.2"/>
    <row r="426" s="2" customFormat="1" x14ac:dyDescent="0.2"/>
    <row r="427" s="2" customFormat="1" x14ac:dyDescent="0.2"/>
    <row r="428" s="2" customFormat="1" x14ac:dyDescent="0.2"/>
    <row r="429" s="2" customFormat="1" x14ac:dyDescent="0.2"/>
    <row r="430" s="2" customFormat="1" x14ac:dyDescent="0.2"/>
    <row r="431" s="2" customFormat="1" x14ac:dyDescent="0.2"/>
    <row r="432" s="2" customFormat="1" x14ac:dyDescent="0.2"/>
    <row r="433" s="2" customFormat="1" x14ac:dyDescent="0.2"/>
    <row r="434" s="2" customFormat="1" x14ac:dyDescent="0.2"/>
    <row r="435" s="2" customFormat="1" x14ac:dyDescent="0.2"/>
    <row r="436" s="2" customFormat="1" x14ac:dyDescent="0.2"/>
    <row r="437" s="2" customFormat="1" x14ac:dyDescent="0.2"/>
    <row r="438" s="2" customFormat="1" x14ac:dyDescent="0.2"/>
    <row r="439" s="2" customFormat="1" x14ac:dyDescent="0.2"/>
    <row r="440" s="2" customFormat="1" x14ac:dyDescent="0.2"/>
    <row r="441" s="2" customFormat="1" x14ac:dyDescent="0.2"/>
    <row r="442" s="2" customFormat="1" x14ac:dyDescent="0.2"/>
    <row r="443" s="2" customFormat="1" x14ac:dyDescent="0.2"/>
    <row r="444" s="2" customFormat="1" x14ac:dyDescent="0.2"/>
    <row r="445" s="2" customFormat="1" x14ac:dyDescent="0.2"/>
    <row r="446" s="2" customFormat="1" x14ac:dyDescent="0.2"/>
    <row r="447" s="2" customFormat="1" x14ac:dyDescent="0.2"/>
    <row r="448" s="2" customFormat="1" x14ac:dyDescent="0.2"/>
    <row r="449" s="2" customFormat="1" x14ac:dyDescent="0.2"/>
    <row r="450" s="2" customFormat="1" x14ac:dyDescent="0.2"/>
    <row r="451" s="2" customFormat="1" x14ac:dyDescent="0.2"/>
    <row r="452" s="2" customFormat="1" x14ac:dyDescent="0.2"/>
    <row r="453" s="2" customFormat="1" x14ac:dyDescent="0.2"/>
    <row r="454" s="2" customFormat="1" x14ac:dyDescent="0.2"/>
    <row r="455" s="2" customFormat="1" x14ac:dyDescent="0.2"/>
    <row r="456" s="2" customFormat="1" x14ac:dyDescent="0.2"/>
    <row r="457" s="2" customFormat="1" x14ac:dyDescent="0.2"/>
    <row r="458" s="2" customFormat="1" x14ac:dyDescent="0.2"/>
    <row r="459" s="2" customFormat="1" x14ac:dyDescent="0.2"/>
    <row r="460" s="2" customFormat="1" x14ac:dyDescent="0.2"/>
    <row r="461" s="2" customFormat="1" x14ac:dyDescent="0.2"/>
    <row r="462" s="2" customFormat="1" x14ac:dyDescent="0.2"/>
    <row r="463" s="2" customFormat="1" x14ac:dyDescent="0.2"/>
    <row r="464" s="2" customFormat="1" x14ac:dyDescent="0.2"/>
    <row r="465" s="2" customFormat="1" x14ac:dyDescent="0.2"/>
    <row r="466" s="2" customFormat="1" x14ac:dyDescent="0.2"/>
    <row r="467" s="2" customFormat="1" x14ac:dyDescent="0.2"/>
    <row r="468" s="2" customFormat="1" x14ac:dyDescent="0.2"/>
    <row r="469" s="2" customFormat="1" x14ac:dyDescent="0.2"/>
    <row r="470" s="2" customFormat="1" x14ac:dyDescent="0.2"/>
    <row r="471" s="2" customFormat="1" x14ac:dyDescent="0.2"/>
    <row r="472" s="2" customFormat="1" x14ac:dyDescent="0.2"/>
    <row r="473" s="2" customFormat="1" x14ac:dyDescent="0.2"/>
    <row r="474" s="2" customFormat="1" x14ac:dyDescent="0.2"/>
    <row r="475" s="2" customFormat="1" x14ac:dyDescent="0.2"/>
    <row r="476" s="2" customFormat="1" x14ac:dyDescent="0.2"/>
    <row r="477" s="2" customFormat="1" x14ac:dyDescent="0.2"/>
    <row r="478" s="2" customFormat="1" x14ac:dyDescent="0.2"/>
    <row r="479" s="2" customFormat="1" x14ac:dyDescent="0.2"/>
    <row r="480" s="2" customFormat="1" x14ac:dyDescent="0.2"/>
    <row r="481" s="2" customFormat="1" x14ac:dyDescent="0.2"/>
    <row r="482" s="2" customFormat="1" x14ac:dyDescent="0.2"/>
    <row r="483" s="2" customFormat="1" x14ac:dyDescent="0.2"/>
    <row r="484" s="2" customFormat="1" x14ac:dyDescent="0.2"/>
    <row r="485" s="2" customFormat="1" x14ac:dyDescent="0.2"/>
    <row r="486" s="2" customFormat="1" x14ac:dyDescent="0.2"/>
    <row r="487" s="2" customFormat="1" x14ac:dyDescent="0.2"/>
    <row r="488" s="2" customFormat="1" x14ac:dyDescent="0.2"/>
    <row r="489" s="2" customFormat="1" x14ac:dyDescent="0.2"/>
    <row r="490" s="2" customFormat="1" x14ac:dyDescent="0.2"/>
    <row r="491" s="2" customFormat="1" x14ac:dyDescent="0.2"/>
    <row r="492" s="2" customFormat="1" x14ac:dyDescent="0.2"/>
    <row r="493" s="2" customFormat="1" x14ac:dyDescent="0.2"/>
    <row r="494" s="2" customFormat="1" x14ac:dyDescent="0.2"/>
    <row r="495" s="2" customFormat="1" x14ac:dyDescent="0.2"/>
    <row r="496" s="2" customFormat="1" x14ac:dyDescent="0.2"/>
    <row r="497" s="2" customFormat="1" x14ac:dyDescent="0.2"/>
    <row r="498" s="2" customFormat="1" x14ac:dyDescent="0.2"/>
    <row r="499" s="2" customFormat="1" x14ac:dyDescent="0.2"/>
    <row r="500" s="2" customFormat="1" x14ac:dyDescent="0.2"/>
    <row r="501" s="2" customFormat="1" x14ac:dyDescent="0.2"/>
    <row r="502" s="2" customFormat="1" x14ac:dyDescent="0.2"/>
    <row r="503" s="2" customFormat="1" x14ac:dyDescent="0.2"/>
    <row r="504" s="2" customFormat="1" x14ac:dyDescent="0.2"/>
    <row r="505" s="2" customFormat="1" x14ac:dyDescent="0.2"/>
    <row r="506" s="2" customFormat="1" x14ac:dyDescent="0.2"/>
    <row r="507" s="2" customFormat="1" x14ac:dyDescent="0.2"/>
    <row r="508" s="2" customFormat="1" x14ac:dyDescent="0.2"/>
    <row r="509" s="2" customFormat="1" x14ac:dyDescent="0.2"/>
    <row r="510" s="2" customFormat="1" x14ac:dyDescent="0.2"/>
    <row r="511" s="2" customFormat="1" x14ac:dyDescent="0.2"/>
    <row r="512" s="2" customFormat="1" x14ac:dyDescent="0.2"/>
    <row r="513" s="2" customFormat="1" x14ac:dyDescent="0.2"/>
    <row r="514" s="2" customFormat="1" x14ac:dyDescent="0.2"/>
    <row r="515" s="2" customFormat="1" x14ac:dyDescent="0.2"/>
    <row r="516" s="2" customFormat="1" x14ac:dyDescent="0.2"/>
    <row r="517" s="2" customFormat="1" x14ac:dyDescent="0.2"/>
    <row r="518" s="2" customFormat="1" x14ac:dyDescent="0.2"/>
    <row r="519" s="2" customFormat="1" x14ac:dyDescent="0.2"/>
    <row r="520" s="2" customFormat="1" x14ac:dyDescent="0.2"/>
    <row r="521" s="2" customFormat="1" x14ac:dyDescent="0.2"/>
    <row r="522" s="2" customFormat="1" x14ac:dyDescent="0.2"/>
    <row r="523" s="2" customFormat="1" x14ac:dyDescent="0.2"/>
    <row r="524" s="2" customFormat="1" x14ac:dyDescent="0.2"/>
    <row r="525" s="2" customFormat="1" x14ac:dyDescent="0.2"/>
    <row r="526" s="2" customFormat="1" x14ac:dyDescent="0.2"/>
    <row r="527" s="2" customFormat="1" x14ac:dyDescent="0.2"/>
    <row r="528" s="2" customFormat="1" x14ac:dyDescent="0.2"/>
    <row r="529" s="2" customFormat="1" x14ac:dyDescent="0.2"/>
    <row r="530" s="2" customFormat="1" x14ac:dyDescent="0.2"/>
    <row r="531" s="2" customFormat="1" x14ac:dyDescent="0.2"/>
    <row r="532" s="2" customFormat="1" x14ac:dyDescent="0.2"/>
    <row r="533" s="2" customFormat="1" x14ac:dyDescent="0.2"/>
    <row r="534" s="2" customFormat="1" x14ac:dyDescent="0.2"/>
    <row r="535" s="2" customFormat="1" x14ac:dyDescent="0.2"/>
    <row r="536" s="2" customFormat="1" x14ac:dyDescent="0.2"/>
    <row r="537" s="2" customFormat="1" x14ac:dyDescent="0.2"/>
    <row r="538" s="2" customFormat="1" x14ac:dyDescent="0.2"/>
    <row r="539" s="2" customFormat="1" x14ac:dyDescent="0.2"/>
    <row r="540" s="2" customFormat="1" x14ac:dyDescent="0.2"/>
    <row r="541" s="2" customFormat="1" x14ac:dyDescent="0.2"/>
    <row r="542" s="2" customFormat="1" x14ac:dyDescent="0.2"/>
    <row r="543" s="2" customFormat="1" x14ac:dyDescent="0.2"/>
    <row r="544" s="2" customFormat="1" x14ac:dyDescent="0.2"/>
    <row r="545" s="2" customFormat="1" x14ac:dyDescent="0.2"/>
    <row r="546" s="2" customFormat="1" x14ac:dyDescent="0.2"/>
    <row r="547" s="2" customFormat="1" x14ac:dyDescent="0.2"/>
    <row r="548" s="2" customFormat="1" x14ac:dyDescent="0.2"/>
    <row r="549" s="2" customFormat="1" x14ac:dyDescent="0.2"/>
    <row r="550" s="2" customFormat="1" x14ac:dyDescent="0.2"/>
    <row r="551" s="2" customFormat="1" x14ac:dyDescent="0.2"/>
    <row r="552" s="2" customFormat="1" x14ac:dyDescent="0.2"/>
    <row r="553" s="2" customFormat="1" x14ac:dyDescent="0.2"/>
    <row r="554" s="2" customFormat="1" x14ac:dyDescent="0.2"/>
    <row r="555" s="2" customFormat="1" x14ac:dyDescent="0.2"/>
    <row r="556" s="2" customFormat="1" x14ac:dyDescent="0.2"/>
    <row r="557" s="2" customFormat="1" x14ac:dyDescent="0.2"/>
    <row r="558" s="2" customFormat="1" x14ac:dyDescent="0.2"/>
    <row r="559" s="2" customFormat="1" x14ac:dyDescent="0.2"/>
    <row r="560" s="2" customFormat="1" x14ac:dyDescent="0.2"/>
    <row r="561" s="2" customFormat="1" x14ac:dyDescent="0.2"/>
    <row r="562" s="2" customFormat="1" x14ac:dyDescent="0.2"/>
    <row r="563" s="2" customFormat="1" x14ac:dyDescent="0.2"/>
    <row r="564" s="2" customFormat="1" x14ac:dyDescent="0.2"/>
    <row r="565" s="2" customFormat="1" x14ac:dyDescent="0.2"/>
    <row r="566" s="2" customFormat="1" x14ac:dyDescent="0.2"/>
    <row r="567" s="2" customFormat="1" x14ac:dyDescent="0.2"/>
    <row r="568" s="2" customFormat="1" x14ac:dyDescent="0.2"/>
    <row r="569" s="2" customFormat="1" x14ac:dyDescent="0.2"/>
    <row r="570" s="2" customFormat="1" x14ac:dyDescent="0.2"/>
    <row r="571" s="2" customFormat="1" x14ac:dyDescent="0.2"/>
    <row r="572" s="2" customFormat="1" x14ac:dyDescent="0.2"/>
    <row r="573" s="2" customFormat="1" x14ac:dyDescent="0.2"/>
    <row r="574" s="2" customFormat="1" x14ac:dyDescent="0.2"/>
    <row r="575" s="2" customFormat="1" x14ac:dyDescent="0.2"/>
    <row r="576" s="2" customFormat="1" x14ac:dyDescent="0.2"/>
    <row r="577" s="2" customFormat="1" x14ac:dyDescent="0.2"/>
    <row r="578" s="2" customFormat="1" x14ac:dyDescent="0.2"/>
    <row r="579" s="2" customFormat="1" x14ac:dyDescent="0.2"/>
    <row r="580" s="2" customFormat="1" x14ac:dyDescent="0.2"/>
    <row r="581" s="2" customFormat="1" x14ac:dyDescent="0.2"/>
    <row r="582" s="2" customFormat="1" x14ac:dyDescent="0.2"/>
    <row r="583" s="2" customFormat="1" x14ac:dyDescent="0.2"/>
    <row r="584" s="2" customFormat="1" x14ac:dyDescent="0.2"/>
    <row r="585" s="2" customFormat="1" x14ac:dyDescent="0.2"/>
    <row r="586" s="2" customFormat="1" x14ac:dyDescent="0.2"/>
    <row r="587" s="2" customFormat="1" x14ac:dyDescent="0.2"/>
    <row r="588" s="2" customFormat="1" x14ac:dyDescent="0.2"/>
    <row r="589" s="2" customFormat="1" x14ac:dyDescent="0.2"/>
    <row r="590" s="2" customFormat="1" x14ac:dyDescent="0.2"/>
    <row r="591" s="2" customFormat="1" x14ac:dyDescent="0.2"/>
    <row r="592" s="2" customFormat="1" x14ac:dyDescent="0.2"/>
    <row r="593" s="2" customFormat="1" x14ac:dyDescent="0.2"/>
    <row r="594" s="2" customFormat="1" x14ac:dyDescent="0.2"/>
    <row r="595" s="2" customFormat="1" x14ac:dyDescent="0.2"/>
    <row r="596" s="2" customFormat="1" x14ac:dyDescent="0.2"/>
    <row r="597" s="2" customFormat="1" x14ac:dyDescent="0.2"/>
    <row r="598" s="2" customFormat="1" x14ac:dyDescent="0.2"/>
    <row r="599" s="2" customFormat="1" x14ac:dyDescent="0.2"/>
    <row r="600" s="2" customFormat="1" x14ac:dyDescent="0.2"/>
    <row r="601" s="2" customFormat="1" x14ac:dyDescent="0.2"/>
    <row r="602" s="2" customFormat="1" x14ac:dyDescent="0.2"/>
    <row r="603" s="2" customFormat="1" x14ac:dyDescent="0.2"/>
    <row r="604" s="2" customFormat="1" x14ac:dyDescent="0.2"/>
    <row r="605" s="2" customFormat="1" x14ac:dyDescent="0.2"/>
    <row r="606" s="2" customFormat="1" x14ac:dyDescent="0.2"/>
    <row r="607" s="2" customFormat="1" x14ac:dyDescent="0.2"/>
    <row r="608" s="2" customFormat="1" x14ac:dyDescent="0.2"/>
    <row r="609" s="2" customFormat="1" x14ac:dyDescent="0.2"/>
    <row r="610" s="2" customFormat="1" x14ac:dyDescent="0.2"/>
    <row r="611" s="2" customFormat="1" x14ac:dyDescent="0.2"/>
    <row r="612" s="2" customFormat="1" x14ac:dyDescent="0.2"/>
    <row r="613" s="2" customFormat="1" x14ac:dyDescent="0.2"/>
    <row r="614" s="2" customFormat="1" x14ac:dyDescent="0.2"/>
    <row r="615" s="2" customFormat="1" x14ac:dyDescent="0.2"/>
    <row r="616" s="2" customFormat="1" x14ac:dyDescent="0.2"/>
    <row r="617" s="2" customFormat="1" x14ac:dyDescent="0.2"/>
    <row r="618" s="2" customFormat="1" x14ac:dyDescent="0.2"/>
    <row r="619" s="2" customFormat="1" x14ac:dyDescent="0.2"/>
    <row r="620" s="2" customFormat="1" x14ac:dyDescent="0.2"/>
    <row r="621" s="2" customFormat="1" x14ac:dyDescent="0.2"/>
    <row r="622" s="2" customFormat="1" x14ac:dyDescent="0.2"/>
    <row r="623" s="2" customFormat="1" x14ac:dyDescent="0.2"/>
    <row r="624" s="2" customFormat="1" x14ac:dyDescent="0.2"/>
    <row r="625" s="2" customFormat="1" x14ac:dyDescent="0.2"/>
    <row r="626" s="2" customFormat="1" x14ac:dyDescent="0.2"/>
    <row r="627" s="2" customFormat="1" x14ac:dyDescent="0.2"/>
    <row r="628" s="2" customFormat="1" x14ac:dyDescent="0.2"/>
    <row r="629" s="2" customFormat="1" x14ac:dyDescent="0.2"/>
    <row r="630" s="2" customFormat="1" x14ac:dyDescent="0.2"/>
    <row r="631" s="2" customFormat="1" x14ac:dyDescent="0.2"/>
    <row r="632" s="2" customFormat="1" x14ac:dyDescent="0.2"/>
    <row r="633" s="2" customFormat="1" x14ac:dyDescent="0.2"/>
    <row r="634" s="2" customFormat="1" x14ac:dyDescent="0.2"/>
    <row r="635" s="2" customFormat="1" x14ac:dyDescent="0.2"/>
    <row r="636" s="2" customFormat="1" x14ac:dyDescent="0.2"/>
    <row r="637" s="2" customFormat="1" x14ac:dyDescent="0.2"/>
    <row r="638" s="2" customFormat="1" x14ac:dyDescent="0.2"/>
    <row r="639" s="2" customFormat="1" x14ac:dyDescent="0.2"/>
    <row r="640" s="2" customFormat="1" x14ac:dyDescent="0.2"/>
    <row r="641" s="2" customFormat="1" x14ac:dyDescent="0.2"/>
    <row r="642" s="2" customFormat="1" x14ac:dyDescent="0.2"/>
    <row r="643" s="2" customFormat="1" x14ac:dyDescent="0.2"/>
    <row r="644" s="2" customFormat="1" x14ac:dyDescent="0.2"/>
    <row r="645" s="2" customFormat="1" x14ac:dyDescent="0.2"/>
    <row r="646" s="2" customFormat="1" x14ac:dyDescent="0.2"/>
    <row r="647" s="2" customFormat="1" x14ac:dyDescent="0.2"/>
    <row r="648" s="2" customFormat="1" x14ac:dyDescent="0.2"/>
    <row r="649" s="2" customFormat="1" x14ac:dyDescent="0.2"/>
    <row r="650" s="2" customFormat="1" x14ac:dyDescent="0.2"/>
    <row r="651" s="2" customFormat="1" x14ac:dyDescent="0.2"/>
    <row r="652" s="2" customFormat="1" x14ac:dyDescent="0.2"/>
    <row r="653" s="2" customFormat="1" x14ac:dyDescent="0.2"/>
    <row r="654" s="2" customFormat="1" x14ac:dyDescent="0.2"/>
    <row r="655" s="2" customFormat="1" x14ac:dyDescent="0.2"/>
    <row r="656" s="2" customFormat="1" x14ac:dyDescent="0.2"/>
    <row r="657" s="2" customFormat="1" x14ac:dyDescent="0.2"/>
    <row r="658" s="2" customFormat="1" x14ac:dyDescent="0.2"/>
    <row r="659" s="2" customFormat="1" x14ac:dyDescent="0.2"/>
    <row r="660" s="2" customFormat="1" x14ac:dyDescent="0.2"/>
    <row r="661" s="2" customFormat="1" x14ac:dyDescent="0.2"/>
    <row r="662" s="2" customFormat="1" x14ac:dyDescent="0.2"/>
    <row r="663" s="2" customFormat="1" x14ac:dyDescent="0.2"/>
    <row r="664" s="2" customFormat="1" x14ac:dyDescent="0.2"/>
    <row r="665" s="2" customFormat="1" x14ac:dyDescent="0.2"/>
    <row r="666" s="2" customFormat="1" x14ac:dyDescent="0.2"/>
    <row r="667" s="2" customFormat="1" x14ac:dyDescent="0.2"/>
    <row r="668" s="2" customFormat="1" x14ac:dyDescent="0.2"/>
    <row r="669" s="2" customFormat="1" x14ac:dyDescent="0.2"/>
    <row r="670" s="2" customFormat="1" x14ac:dyDescent="0.2"/>
    <row r="671" s="2" customFormat="1" x14ac:dyDescent="0.2"/>
    <row r="672" s="2" customFormat="1" x14ac:dyDescent="0.2"/>
    <row r="673" s="2" customFormat="1" x14ac:dyDescent="0.2"/>
    <row r="674" s="2" customFormat="1" x14ac:dyDescent="0.2"/>
    <row r="675" s="2" customFormat="1" x14ac:dyDescent="0.2"/>
    <row r="676" s="2" customFormat="1" x14ac:dyDescent="0.2"/>
    <row r="677" s="2" customFormat="1" x14ac:dyDescent="0.2"/>
    <row r="678" s="2" customFormat="1" x14ac:dyDescent="0.2"/>
    <row r="679" s="2" customFormat="1" x14ac:dyDescent="0.2"/>
    <row r="680" s="2" customFormat="1" x14ac:dyDescent="0.2"/>
    <row r="681" s="2" customFormat="1" x14ac:dyDescent="0.2"/>
    <row r="682" s="2" customFormat="1" x14ac:dyDescent="0.2"/>
    <row r="683" s="2" customFormat="1" x14ac:dyDescent="0.2"/>
    <row r="684" s="2" customFormat="1" x14ac:dyDescent="0.2"/>
    <row r="685" s="2" customFormat="1" x14ac:dyDescent="0.2"/>
    <row r="686" s="2" customFormat="1" x14ac:dyDescent="0.2"/>
    <row r="687" s="2" customFormat="1" x14ac:dyDescent="0.2"/>
    <row r="688" s="2" customFormat="1" x14ac:dyDescent="0.2"/>
    <row r="689" s="2" customFormat="1" x14ac:dyDescent="0.2"/>
    <row r="690" s="2" customFormat="1" x14ac:dyDescent="0.2"/>
    <row r="691" s="2" customFormat="1" x14ac:dyDescent="0.2"/>
    <row r="692" s="2" customFormat="1" x14ac:dyDescent="0.2"/>
    <row r="693" s="2" customFormat="1" x14ac:dyDescent="0.2"/>
    <row r="694" s="2" customFormat="1" x14ac:dyDescent="0.2"/>
    <row r="695" s="2" customFormat="1" x14ac:dyDescent="0.2"/>
    <row r="696" s="2" customFormat="1" x14ac:dyDescent="0.2"/>
    <row r="697" s="2" customFormat="1" x14ac:dyDescent="0.2"/>
    <row r="698" s="2" customFormat="1" x14ac:dyDescent="0.2"/>
    <row r="699" s="2" customFormat="1" x14ac:dyDescent="0.2"/>
    <row r="700" s="2" customFormat="1" x14ac:dyDescent="0.2"/>
    <row r="701" s="2" customFormat="1" x14ac:dyDescent="0.2"/>
    <row r="702" s="2" customFormat="1" x14ac:dyDescent="0.2"/>
    <row r="703" s="2" customFormat="1" x14ac:dyDescent="0.2"/>
    <row r="704" s="2" customFormat="1" x14ac:dyDescent="0.2"/>
    <row r="705" s="2" customFormat="1" x14ac:dyDescent="0.2"/>
    <row r="706" s="2" customFormat="1" x14ac:dyDescent="0.2"/>
    <row r="707" s="2" customFormat="1" x14ac:dyDescent="0.2"/>
    <row r="708" s="2" customFormat="1" x14ac:dyDescent="0.2"/>
    <row r="709" s="2" customFormat="1" x14ac:dyDescent="0.2"/>
    <row r="710" s="2" customFormat="1" x14ac:dyDescent="0.2"/>
    <row r="711" s="2" customFormat="1" x14ac:dyDescent="0.2"/>
    <row r="712" s="2" customFormat="1" x14ac:dyDescent="0.2"/>
    <row r="713" s="2" customFormat="1" x14ac:dyDescent="0.2"/>
    <row r="714" s="2" customFormat="1" x14ac:dyDescent="0.2"/>
    <row r="715" s="2" customFormat="1" x14ac:dyDescent="0.2"/>
    <row r="716" s="2" customFormat="1" x14ac:dyDescent="0.2"/>
    <row r="717" s="2" customFormat="1" x14ac:dyDescent="0.2"/>
    <row r="718" s="2" customFormat="1" x14ac:dyDescent="0.2"/>
    <row r="719" s="2" customFormat="1" x14ac:dyDescent="0.2"/>
    <row r="720" s="2" customFormat="1" x14ac:dyDescent="0.2"/>
    <row r="721" s="2" customFormat="1" x14ac:dyDescent="0.2"/>
    <row r="722" s="2" customFormat="1" x14ac:dyDescent="0.2"/>
    <row r="723" s="2" customFormat="1" x14ac:dyDescent="0.2"/>
    <row r="724" s="2" customFormat="1" x14ac:dyDescent="0.2"/>
    <row r="725" s="2" customFormat="1" x14ac:dyDescent="0.2"/>
    <row r="726" s="2" customFormat="1" x14ac:dyDescent="0.2"/>
    <row r="727" s="2" customFormat="1" x14ac:dyDescent="0.2"/>
    <row r="728" s="2" customFormat="1" x14ac:dyDescent="0.2"/>
    <row r="729" s="2" customFormat="1" x14ac:dyDescent="0.2"/>
    <row r="730" s="2" customFormat="1" x14ac:dyDescent="0.2"/>
    <row r="731" s="2" customFormat="1" x14ac:dyDescent="0.2"/>
    <row r="732" s="2" customFormat="1" x14ac:dyDescent="0.2"/>
    <row r="733" s="2" customFormat="1" x14ac:dyDescent="0.2"/>
    <row r="734" s="2" customFormat="1" x14ac:dyDescent="0.2"/>
    <row r="735" s="2" customFormat="1" x14ac:dyDescent="0.2"/>
    <row r="736" s="2" customFormat="1" x14ac:dyDescent="0.2"/>
    <row r="737" s="2" customFormat="1" x14ac:dyDescent="0.2"/>
    <row r="738" s="2" customFormat="1" x14ac:dyDescent="0.2"/>
    <row r="739" s="2" customFormat="1" x14ac:dyDescent="0.2"/>
    <row r="740" s="2" customFormat="1" x14ac:dyDescent="0.2"/>
    <row r="741" s="2" customFormat="1" x14ac:dyDescent="0.2"/>
    <row r="742" s="2" customFormat="1" x14ac:dyDescent="0.2"/>
    <row r="743" s="2" customFormat="1" x14ac:dyDescent="0.2"/>
    <row r="744" s="2" customFormat="1" x14ac:dyDescent="0.2"/>
    <row r="745" s="2" customFormat="1" x14ac:dyDescent="0.2"/>
    <row r="746" s="2" customFormat="1" x14ac:dyDescent="0.2"/>
    <row r="747" s="2" customFormat="1" x14ac:dyDescent="0.2"/>
    <row r="748" s="2" customFormat="1" x14ac:dyDescent="0.2"/>
    <row r="749" s="2" customFormat="1" x14ac:dyDescent="0.2"/>
    <row r="750" s="2" customFormat="1" x14ac:dyDescent="0.2"/>
    <row r="751" s="2" customFormat="1" x14ac:dyDescent="0.2"/>
    <row r="752" s="2" customFormat="1" x14ac:dyDescent="0.2"/>
    <row r="753" s="2" customFormat="1" x14ac:dyDescent="0.2"/>
    <row r="754" s="2" customFormat="1" x14ac:dyDescent="0.2"/>
    <row r="755" s="2" customFormat="1" x14ac:dyDescent="0.2"/>
    <row r="756" s="2" customFormat="1" x14ac:dyDescent="0.2"/>
    <row r="757" s="2" customFormat="1" x14ac:dyDescent="0.2"/>
    <row r="758" s="2" customFormat="1" x14ac:dyDescent="0.2"/>
    <row r="759" s="2" customFormat="1" x14ac:dyDescent="0.2"/>
    <row r="760" s="2" customFormat="1" x14ac:dyDescent="0.2"/>
    <row r="761" s="2" customFormat="1" x14ac:dyDescent="0.2"/>
    <row r="762" s="2" customFormat="1" x14ac:dyDescent="0.2"/>
    <row r="763" s="2" customFormat="1" x14ac:dyDescent="0.2"/>
    <row r="764" s="2" customFormat="1" x14ac:dyDescent="0.2"/>
    <row r="765" s="2" customFormat="1" x14ac:dyDescent="0.2"/>
    <row r="766" s="2" customFormat="1" x14ac:dyDescent="0.2"/>
    <row r="767" s="2" customFormat="1" x14ac:dyDescent="0.2"/>
    <row r="768" s="2" customFormat="1" x14ac:dyDescent="0.2"/>
    <row r="769" s="2" customFormat="1" x14ac:dyDescent="0.2"/>
    <row r="770" s="2" customFormat="1" x14ac:dyDescent="0.2"/>
    <row r="771" s="2" customFormat="1" x14ac:dyDescent="0.2"/>
    <row r="772" s="2" customFormat="1" x14ac:dyDescent="0.2"/>
    <row r="773" s="2" customFormat="1" x14ac:dyDescent="0.2"/>
    <row r="774" s="2" customFormat="1" x14ac:dyDescent="0.2"/>
    <row r="775" s="2" customFormat="1" x14ac:dyDescent="0.2"/>
    <row r="776" s="2" customFormat="1" x14ac:dyDescent="0.2"/>
    <row r="777" s="2" customFormat="1" x14ac:dyDescent="0.2"/>
    <row r="778" s="2" customFormat="1" x14ac:dyDescent="0.2"/>
    <row r="779" s="2" customFormat="1" x14ac:dyDescent="0.2"/>
    <row r="780" s="2" customFormat="1" x14ac:dyDescent="0.2"/>
    <row r="781" s="2" customFormat="1" x14ac:dyDescent="0.2"/>
    <row r="782" s="2" customFormat="1" x14ac:dyDescent="0.2"/>
    <row r="783" s="2" customFormat="1" x14ac:dyDescent="0.2"/>
    <row r="784" s="2" customFormat="1" x14ac:dyDescent="0.2"/>
    <row r="785" s="2" customFormat="1" x14ac:dyDescent="0.2"/>
    <row r="786" s="2" customFormat="1" x14ac:dyDescent="0.2"/>
    <row r="787" s="2" customFormat="1" x14ac:dyDescent="0.2"/>
    <row r="788" s="2" customFormat="1" x14ac:dyDescent="0.2"/>
    <row r="789" s="2" customFormat="1" x14ac:dyDescent="0.2"/>
    <row r="790" s="2" customFormat="1" x14ac:dyDescent="0.2"/>
    <row r="791" s="2" customFormat="1" x14ac:dyDescent="0.2"/>
    <row r="792" s="2" customFormat="1" x14ac:dyDescent="0.2"/>
    <row r="793" s="2" customFormat="1" x14ac:dyDescent="0.2"/>
    <row r="794" s="2" customFormat="1" x14ac:dyDescent="0.2"/>
    <row r="795" s="2" customFormat="1" x14ac:dyDescent="0.2"/>
    <row r="796" s="2" customFormat="1" x14ac:dyDescent="0.2"/>
    <row r="797" s="2" customFormat="1" x14ac:dyDescent="0.2"/>
    <row r="798" s="2" customFormat="1" x14ac:dyDescent="0.2"/>
    <row r="799" s="2" customFormat="1" x14ac:dyDescent="0.2"/>
    <row r="800" s="2" customFormat="1" x14ac:dyDescent="0.2"/>
    <row r="801" s="2" customFormat="1" x14ac:dyDescent="0.2"/>
    <row r="802" s="2" customFormat="1" x14ac:dyDescent="0.2"/>
    <row r="803" s="2" customFormat="1" x14ac:dyDescent="0.2"/>
    <row r="804" s="2" customFormat="1" x14ac:dyDescent="0.2"/>
    <row r="805" s="2" customFormat="1" x14ac:dyDescent="0.2"/>
    <row r="806" s="2" customFormat="1" x14ac:dyDescent="0.2"/>
    <row r="807" s="2" customFormat="1" x14ac:dyDescent="0.2"/>
    <row r="808" s="2" customFormat="1" x14ac:dyDescent="0.2"/>
    <row r="809" s="2" customFormat="1" x14ac:dyDescent="0.2"/>
    <row r="810" s="2" customFormat="1" x14ac:dyDescent="0.2"/>
    <row r="811" s="2" customFormat="1" x14ac:dyDescent="0.2"/>
    <row r="812" s="2" customFormat="1" x14ac:dyDescent="0.2"/>
    <row r="813" s="2" customFormat="1" x14ac:dyDescent="0.2"/>
    <row r="814" s="2" customFormat="1" x14ac:dyDescent="0.2"/>
    <row r="815" s="2" customFormat="1" x14ac:dyDescent="0.2"/>
    <row r="816" s="2" customFormat="1" x14ac:dyDescent="0.2"/>
    <row r="817" s="2" customFormat="1" x14ac:dyDescent="0.2"/>
    <row r="818" s="2" customFormat="1" x14ac:dyDescent="0.2"/>
    <row r="819" s="2" customFormat="1" x14ac:dyDescent="0.2"/>
    <row r="820" s="2" customFormat="1" x14ac:dyDescent="0.2"/>
    <row r="821" s="2" customFormat="1" x14ac:dyDescent="0.2"/>
    <row r="822" s="2" customFormat="1" x14ac:dyDescent="0.2"/>
    <row r="823" s="2" customFormat="1" x14ac:dyDescent="0.2"/>
    <row r="824" s="2" customFormat="1" x14ac:dyDescent="0.2"/>
    <row r="825" s="2" customFormat="1" x14ac:dyDescent="0.2"/>
    <row r="826" s="2" customFormat="1" x14ac:dyDescent="0.2"/>
    <row r="827" s="2" customFormat="1" x14ac:dyDescent="0.2"/>
    <row r="828" s="2" customFormat="1" x14ac:dyDescent="0.2"/>
    <row r="829" s="2" customFormat="1" x14ac:dyDescent="0.2"/>
    <row r="830" s="2" customFormat="1" x14ac:dyDescent="0.2"/>
    <row r="831" s="2" customFormat="1" x14ac:dyDescent="0.2"/>
    <row r="832" s="2" customFormat="1" x14ac:dyDescent="0.2"/>
    <row r="833" s="2" customFormat="1" x14ac:dyDescent="0.2"/>
    <row r="834" s="2" customFormat="1" x14ac:dyDescent="0.2"/>
    <row r="835" s="2" customFormat="1" x14ac:dyDescent="0.2"/>
    <row r="836" s="2" customFormat="1" x14ac:dyDescent="0.2"/>
    <row r="837" s="2" customFormat="1" x14ac:dyDescent="0.2"/>
    <row r="838" s="2" customFormat="1" x14ac:dyDescent="0.2"/>
    <row r="839" s="2" customFormat="1" x14ac:dyDescent="0.2"/>
    <row r="840" s="2" customFormat="1" x14ac:dyDescent="0.2"/>
    <row r="841" s="2" customFormat="1" x14ac:dyDescent="0.2"/>
    <row r="842" s="2" customFormat="1" x14ac:dyDescent="0.2"/>
    <row r="843" s="2" customFormat="1" x14ac:dyDescent="0.2"/>
    <row r="844" s="2" customFormat="1" x14ac:dyDescent="0.2"/>
    <row r="845" s="2" customFormat="1" x14ac:dyDescent="0.2"/>
    <row r="846" s="2" customFormat="1" x14ac:dyDescent="0.2"/>
    <row r="847" s="2" customFormat="1" x14ac:dyDescent="0.2"/>
    <row r="848" s="2" customFormat="1" x14ac:dyDescent="0.2"/>
    <row r="849" s="2" customFormat="1" x14ac:dyDescent="0.2"/>
    <row r="850" s="2" customFormat="1" x14ac:dyDescent="0.2"/>
    <row r="851" s="2" customFormat="1" x14ac:dyDescent="0.2"/>
    <row r="852" s="2" customFormat="1" x14ac:dyDescent="0.2"/>
    <row r="853" s="2" customFormat="1" x14ac:dyDescent="0.2"/>
    <row r="854" s="2" customFormat="1" x14ac:dyDescent="0.2"/>
    <row r="855" s="2" customFormat="1" x14ac:dyDescent="0.2"/>
    <row r="856" s="2" customFormat="1" x14ac:dyDescent="0.2"/>
    <row r="857" s="2" customFormat="1" x14ac:dyDescent="0.2"/>
    <row r="858" s="2" customFormat="1" x14ac:dyDescent="0.2"/>
    <row r="859" s="2" customFormat="1" x14ac:dyDescent="0.2"/>
    <row r="860" s="2" customFormat="1" x14ac:dyDescent="0.2"/>
    <row r="861" s="2" customFormat="1" x14ac:dyDescent="0.2"/>
    <row r="862" s="2" customFormat="1" x14ac:dyDescent="0.2"/>
    <row r="863" s="2" customFormat="1" x14ac:dyDescent="0.2"/>
    <row r="864" s="2" customFormat="1" x14ac:dyDescent="0.2"/>
    <row r="865" s="2" customFormat="1" x14ac:dyDescent="0.2"/>
    <row r="866" s="2" customFormat="1" x14ac:dyDescent="0.2"/>
    <row r="867" s="2" customFormat="1" x14ac:dyDescent="0.2"/>
    <row r="868" s="2" customFormat="1" x14ac:dyDescent="0.2"/>
    <row r="869" s="2" customFormat="1" x14ac:dyDescent="0.2"/>
    <row r="870" s="2" customFormat="1" x14ac:dyDescent="0.2"/>
    <row r="871" s="2" customFormat="1" x14ac:dyDescent="0.2"/>
    <row r="872" s="2" customFormat="1" x14ac:dyDescent="0.2"/>
    <row r="873" s="2" customFormat="1" x14ac:dyDescent="0.2"/>
    <row r="874" s="2" customFormat="1" x14ac:dyDescent="0.2"/>
    <row r="875" s="2" customFormat="1" x14ac:dyDescent="0.2"/>
    <row r="876" s="2" customFormat="1" x14ac:dyDescent="0.2"/>
    <row r="877" s="2" customFormat="1" x14ac:dyDescent="0.2"/>
    <row r="878" s="2" customFormat="1" x14ac:dyDescent="0.2"/>
    <row r="879" s="2" customFormat="1" x14ac:dyDescent="0.2"/>
    <row r="880" s="2" customFormat="1" x14ac:dyDescent="0.2"/>
    <row r="881" s="2" customFormat="1" x14ac:dyDescent="0.2"/>
    <row r="882" s="2" customFormat="1" x14ac:dyDescent="0.2"/>
    <row r="883" s="2" customFormat="1" x14ac:dyDescent="0.2"/>
    <row r="884" s="2" customFormat="1" x14ac:dyDescent="0.2"/>
    <row r="885" s="2" customFormat="1" x14ac:dyDescent="0.2"/>
    <row r="886" s="2" customFormat="1" x14ac:dyDescent="0.2"/>
    <row r="887" s="2" customFormat="1" x14ac:dyDescent="0.2"/>
    <row r="888" s="2" customFormat="1" x14ac:dyDescent="0.2"/>
    <row r="889" s="2" customFormat="1" x14ac:dyDescent="0.2"/>
    <row r="890" s="2" customFormat="1" x14ac:dyDescent="0.2"/>
    <row r="891" s="2" customFormat="1" x14ac:dyDescent="0.2"/>
    <row r="892" s="2" customFormat="1" x14ac:dyDescent="0.2"/>
    <row r="893" s="2" customFormat="1" x14ac:dyDescent="0.2"/>
    <row r="894" s="2" customFormat="1" x14ac:dyDescent="0.2"/>
    <row r="895" s="2" customFormat="1" x14ac:dyDescent="0.2"/>
    <row r="896" s="2" customFormat="1" x14ac:dyDescent="0.2"/>
    <row r="897" s="2" customFormat="1" x14ac:dyDescent="0.2"/>
    <row r="898" s="2" customFormat="1" x14ac:dyDescent="0.2"/>
    <row r="899" s="2" customFormat="1" x14ac:dyDescent="0.2"/>
    <row r="900" s="2" customFormat="1" x14ac:dyDescent="0.2"/>
    <row r="901" s="2" customFormat="1" x14ac:dyDescent="0.2"/>
    <row r="902" s="2" customFormat="1" x14ac:dyDescent="0.2"/>
    <row r="903" s="2" customFormat="1" x14ac:dyDescent="0.2"/>
    <row r="904" s="2" customFormat="1" x14ac:dyDescent="0.2"/>
    <row r="905" s="2" customFormat="1" x14ac:dyDescent="0.2"/>
    <row r="906" s="2" customFormat="1" x14ac:dyDescent="0.2"/>
    <row r="907" s="2" customFormat="1" x14ac:dyDescent="0.2"/>
    <row r="908" s="2" customFormat="1" x14ac:dyDescent="0.2"/>
    <row r="909" s="2" customFormat="1" x14ac:dyDescent="0.2"/>
    <row r="910" s="2" customFormat="1" x14ac:dyDescent="0.2"/>
    <row r="911" s="2" customFormat="1" x14ac:dyDescent="0.2"/>
    <row r="912" s="2" customFormat="1" x14ac:dyDescent="0.2"/>
    <row r="913" s="2" customFormat="1" x14ac:dyDescent="0.2"/>
    <row r="914" s="2" customFormat="1" x14ac:dyDescent="0.2"/>
    <row r="915" s="2" customFormat="1" x14ac:dyDescent="0.2"/>
    <row r="916" s="2" customFormat="1" x14ac:dyDescent="0.2"/>
    <row r="917" s="2" customFormat="1" x14ac:dyDescent="0.2"/>
    <row r="918" s="2" customFormat="1" x14ac:dyDescent="0.2"/>
    <row r="919" s="2" customFormat="1" x14ac:dyDescent="0.2"/>
    <row r="920" s="2" customFormat="1" x14ac:dyDescent="0.2"/>
    <row r="921" s="2" customFormat="1" x14ac:dyDescent="0.2"/>
    <row r="922" s="2" customFormat="1" x14ac:dyDescent="0.2"/>
    <row r="923" s="2" customFormat="1" x14ac:dyDescent="0.2"/>
    <row r="924" s="2" customFormat="1" x14ac:dyDescent="0.2"/>
    <row r="925" s="2" customFormat="1" x14ac:dyDescent="0.2"/>
    <row r="926" s="2" customFormat="1" x14ac:dyDescent="0.2"/>
    <row r="927" s="2" customFormat="1" x14ac:dyDescent="0.2"/>
    <row r="928" s="2" customFormat="1" x14ac:dyDescent="0.2"/>
    <row r="929" s="2" customFormat="1" x14ac:dyDescent="0.2"/>
    <row r="930" s="2" customFormat="1" x14ac:dyDescent="0.2"/>
    <row r="931" s="2" customFormat="1" x14ac:dyDescent="0.2"/>
    <row r="932" s="2" customFormat="1" x14ac:dyDescent="0.2"/>
    <row r="933" s="2" customFormat="1" x14ac:dyDescent="0.2"/>
    <row r="934" s="2" customFormat="1" x14ac:dyDescent="0.2"/>
    <row r="935" s="2" customFormat="1" x14ac:dyDescent="0.2"/>
    <row r="936" s="2" customFormat="1" x14ac:dyDescent="0.2"/>
    <row r="937" s="2" customFormat="1" x14ac:dyDescent="0.2"/>
    <row r="938" s="2" customFormat="1" x14ac:dyDescent="0.2"/>
    <row r="939" s="2" customFormat="1" x14ac:dyDescent="0.2"/>
    <row r="940" s="2" customFormat="1" x14ac:dyDescent="0.2"/>
    <row r="941" s="2" customFormat="1" x14ac:dyDescent="0.2"/>
    <row r="942" s="2" customFormat="1" x14ac:dyDescent="0.2"/>
    <row r="943" s="2" customFormat="1" x14ac:dyDescent="0.2"/>
    <row r="944" s="2" customFormat="1" x14ac:dyDescent="0.2"/>
    <row r="945" s="2" customFormat="1" x14ac:dyDescent="0.2"/>
    <row r="946" s="2" customFormat="1" x14ac:dyDescent="0.2"/>
    <row r="947" s="2" customFormat="1" x14ac:dyDescent="0.2"/>
    <row r="948" s="2" customFormat="1" x14ac:dyDescent="0.2"/>
    <row r="949" s="2" customFormat="1" x14ac:dyDescent="0.2"/>
    <row r="950" s="2" customFormat="1" x14ac:dyDescent="0.2"/>
    <row r="951" s="2" customFormat="1" x14ac:dyDescent="0.2"/>
    <row r="952" s="2" customFormat="1" x14ac:dyDescent="0.2"/>
    <row r="953" s="2" customFormat="1" x14ac:dyDescent="0.2"/>
    <row r="954" s="2" customFormat="1" x14ac:dyDescent="0.2"/>
    <row r="955" s="2" customFormat="1" x14ac:dyDescent="0.2"/>
    <row r="956" s="2" customFormat="1" x14ac:dyDescent="0.2"/>
    <row r="957" s="2" customFormat="1" x14ac:dyDescent="0.2"/>
    <row r="958" s="2" customFormat="1" x14ac:dyDescent="0.2"/>
    <row r="959" s="2" customFormat="1" x14ac:dyDescent="0.2"/>
    <row r="960" s="2" customFormat="1" x14ac:dyDescent="0.2"/>
    <row r="961" spans="1:10" s="2" customFormat="1" x14ac:dyDescent="0.2"/>
    <row r="962" spans="1:10" s="2" customFormat="1" x14ac:dyDescent="0.2"/>
    <row r="963" spans="1:10" s="2" customFormat="1" x14ac:dyDescent="0.2"/>
    <row r="964" spans="1:10" s="2" customFormat="1" x14ac:dyDescent="0.2"/>
    <row r="965" spans="1:10" s="2" customFormat="1" x14ac:dyDescent="0.2"/>
    <row r="966" spans="1:10" s="2" customFormat="1" x14ac:dyDescent="0.2"/>
    <row r="967" spans="1:10" s="2" customFormat="1" x14ac:dyDescent="0.2"/>
    <row r="968" spans="1:10" s="2" customFormat="1" x14ac:dyDescent="0.2"/>
    <row r="969" spans="1:10" s="2" customFormat="1" x14ac:dyDescent="0.2"/>
    <row r="970" spans="1:10" s="2" customFormat="1" x14ac:dyDescent="0.2"/>
    <row r="971" spans="1:10" s="2" customFormat="1" x14ac:dyDescent="0.2"/>
    <row r="972" spans="1:10" s="2" customFormat="1" x14ac:dyDescent="0.2"/>
    <row r="973" spans="1:10" s="2" customFormat="1" x14ac:dyDescent="0.2"/>
    <row r="974" spans="1:10" s="2" customFormat="1" x14ac:dyDescent="0.2">
      <c r="A974" s="6"/>
      <c r="B974" s="6"/>
      <c r="C974" s="6"/>
      <c r="D974" s="6"/>
      <c r="E974" s="6"/>
      <c r="F974" s="6"/>
      <c r="G974" s="6"/>
      <c r="H974" s="6"/>
      <c r="I974" s="6"/>
      <c r="J974" s="6"/>
    </row>
    <row r="975" spans="1:10" s="2" customFormat="1" x14ac:dyDescent="0.2">
      <c r="A975" s="6"/>
      <c r="B975" s="6"/>
      <c r="C975" s="6"/>
      <c r="D975" s="6"/>
      <c r="E975" s="6"/>
      <c r="F975" s="6"/>
      <c r="G975" s="6"/>
      <c r="H975" s="6"/>
      <c r="I975" s="6"/>
      <c r="J975" s="6"/>
    </row>
    <row r="976" spans="1:10" s="2" customFormat="1" x14ac:dyDescent="0.2">
      <c r="A976" s="6"/>
      <c r="B976" s="6"/>
      <c r="C976" s="6"/>
      <c r="D976" s="6"/>
      <c r="E976" s="6"/>
      <c r="F976" s="6"/>
      <c r="G976" s="6"/>
      <c r="H976" s="6"/>
      <c r="I976" s="6"/>
      <c r="J976" s="6"/>
    </row>
    <row r="977" spans="1:10" s="2" customFormat="1" x14ac:dyDescent="0.2">
      <c r="A977" s="6"/>
      <c r="B977" s="6"/>
      <c r="C977" s="6"/>
      <c r="D977" s="6"/>
      <c r="E977" s="6"/>
      <c r="F977" s="6"/>
      <c r="G977" s="6"/>
      <c r="H977" s="6"/>
      <c r="I977" s="6"/>
      <c r="J977" s="6"/>
    </row>
    <row r="978" spans="1:10" s="2" customFormat="1" x14ac:dyDescent="0.2">
      <c r="A978" s="6"/>
      <c r="B978" s="6"/>
      <c r="C978" s="6"/>
      <c r="D978" s="6"/>
      <c r="E978" s="6"/>
      <c r="F978" s="6"/>
      <c r="G978" s="6"/>
      <c r="H978" s="6"/>
      <c r="I978" s="6"/>
      <c r="J978" s="6"/>
    </row>
    <row r="979" spans="1:10" s="2" customFormat="1" x14ac:dyDescent="0.2">
      <c r="A979" s="6"/>
      <c r="B979" s="6"/>
      <c r="C979" s="6"/>
      <c r="D979" s="6"/>
      <c r="E979" s="6"/>
      <c r="F979" s="6"/>
      <c r="G979" s="6"/>
      <c r="H979" s="6"/>
      <c r="I979" s="6"/>
      <c r="J979" s="6"/>
    </row>
    <row r="980" spans="1:10" s="2" customFormat="1" x14ac:dyDescent="0.2">
      <c r="A980" s="6"/>
      <c r="B980" s="6"/>
      <c r="C980" s="6"/>
      <c r="D980" s="6"/>
      <c r="E980" s="6"/>
      <c r="F980" s="6"/>
      <c r="G980" s="6"/>
      <c r="H980" s="6"/>
      <c r="I980" s="6"/>
      <c r="J980" s="6"/>
    </row>
    <row r="981" spans="1:10" s="2" customFormat="1" x14ac:dyDescent="0.2">
      <c r="A981" s="6"/>
      <c r="B981" s="6"/>
      <c r="C981" s="6"/>
      <c r="D981" s="6"/>
      <c r="E981" s="6"/>
      <c r="F981" s="6"/>
      <c r="G981" s="6"/>
      <c r="H981" s="6"/>
      <c r="I981" s="6"/>
      <c r="J981" s="6"/>
    </row>
    <row r="982" spans="1:10" s="2" customFormat="1" x14ac:dyDescent="0.2">
      <c r="A982" s="6"/>
      <c r="B982" s="6"/>
      <c r="C982" s="6"/>
      <c r="D982" s="6"/>
      <c r="E982" s="6"/>
      <c r="F982" s="6"/>
      <c r="G982" s="6"/>
      <c r="H982" s="6"/>
      <c r="I982" s="6"/>
      <c r="J982" s="6"/>
    </row>
    <row r="983" spans="1:10" s="2" customFormat="1" x14ac:dyDescent="0.2">
      <c r="A983" s="6"/>
      <c r="B983" s="6"/>
      <c r="C983" s="6"/>
      <c r="D983" s="6"/>
      <c r="E983" s="6"/>
      <c r="F983" s="6"/>
      <c r="G983" s="6"/>
      <c r="H983" s="6"/>
      <c r="I983" s="6"/>
      <c r="J983" s="6"/>
    </row>
    <row r="984" spans="1:10" s="2" customFormat="1" x14ac:dyDescent="0.2">
      <c r="A984" s="6"/>
      <c r="B984" s="6"/>
      <c r="C984" s="6"/>
      <c r="D984" s="6"/>
      <c r="E984" s="6"/>
      <c r="F984" s="6"/>
      <c r="G984" s="6"/>
      <c r="H984" s="6"/>
      <c r="I984" s="6"/>
      <c r="J984" s="6"/>
    </row>
    <row r="985" spans="1:10" s="2" customFormat="1" x14ac:dyDescent="0.2">
      <c r="A985" s="6"/>
      <c r="B985" s="6"/>
      <c r="C985" s="6"/>
      <c r="D985" s="6"/>
      <c r="E985" s="6"/>
      <c r="F985" s="6"/>
      <c r="G985" s="6"/>
      <c r="H985" s="6"/>
      <c r="I985" s="6"/>
      <c r="J985" s="6"/>
    </row>
    <row r="986" spans="1:10" s="2" customFormat="1" x14ac:dyDescent="0.2">
      <c r="A986" s="6"/>
      <c r="B986" s="6"/>
      <c r="C986" s="6"/>
      <c r="D986" s="6"/>
      <c r="E986" s="6"/>
      <c r="F986" s="6"/>
      <c r="G986" s="6"/>
      <c r="H986" s="6"/>
      <c r="I986" s="6"/>
      <c r="J986" s="6"/>
    </row>
    <row r="987" spans="1:10" s="2" customFormat="1" x14ac:dyDescent="0.2">
      <c r="A987" s="6"/>
      <c r="B987" s="6"/>
      <c r="C987" s="6"/>
      <c r="D987" s="6"/>
      <c r="E987" s="6"/>
      <c r="F987" s="6"/>
      <c r="G987" s="6"/>
      <c r="H987" s="6"/>
      <c r="I987" s="6"/>
      <c r="J987" s="6"/>
    </row>
    <row r="988" spans="1:10" s="2" customFormat="1" x14ac:dyDescent="0.2">
      <c r="A988" s="6"/>
      <c r="B988" s="6"/>
      <c r="C988" s="6"/>
      <c r="D988" s="6"/>
      <c r="E988" s="6"/>
      <c r="F988" s="6"/>
      <c r="G988" s="6"/>
      <c r="H988" s="6"/>
      <c r="I988" s="6"/>
      <c r="J988" s="6"/>
    </row>
    <row r="989" spans="1:10" s="2" customFormat="1" x14ac:dyDescent="0.2">
      <c r="A989" s="6"/>
      <c r="B989" s="6"/>
      <c r="C989" s="6"/>
      <c r="D989" s="6"/>
      <c r="E989" s="6"/>
      <c r="F989" s="6"/>
      <c r="G989" s="6"/>
      <c r="H989" s="6"/>
      <c r="I989" s="6"/>
      <c r="J989" s="6"/>
    </row>
    <row r="990" spans="1:10" s="2" customFormat="1" x14ac:dyDescent="0.2">
      <c r="A990" s="6"/>
      <c r="B990" s="6"/>
      <c r="C990" s="6"/>
      <c r="D990" s="6"/>
      <c r="E990" s="6"/>
      <c r="F990" s="6"/>
      <c r="G990" s="6"/>
      <c r="H990" s="6"/>
      <c r="I990" s="6"/>
      <c r="J990" s="6"/>
    </row>
    <row r="991" spans="1:10" s="2" customFormat="1" x14ac:dyDescent="0.2">
      <c r="A991" s="6"/>
      <c r="B991" s="6"/>
      <c r="C991" s="6"/>
      <c r="D991" s="6"/>
      <c r="E991" s="6"/>
      <c r="F991" s="6"/>
      <c r="G991" s="6"/>
      <c r="H991" s="6"/>
      <c r="I991" s="6"/>
      <c r="J991" s="6"/>
    </row>
    <row r="992" spans="1:10" s="2" customFormat="1" x14ac:dyDescent="0.2">
      <c r="A992" s="6"/>
      <c r="B992" s="6"/>
      <c r="C992" s="6"/>
      <c r="D992" s="6"/>
      <c r="E992" s="6"/>
      <c r="F992" s="6"/>
      <c r="G992" s="6"/>
      <c r="H992" s="6"/>
      <c r="I992" s="6"/>
      <c r="J992" s="6"/>
    </row>
    <row r="993" spans="1:10" s="2" customFormat="1" x14ac:dyDescent="0.2">
      <c r="A993" s="6"/>
      <c r="B993" s="6"/>
      <c r="C993" s="6"/>
      <c r="D993" s="6"/>
      <c r="E993" s="6"/>
      <c r="F993" s="6"/>
      <c r="G993" s="6"/>
      <c r="H993" s="6"/>
      <c r="I993" s="6"/>
      <c r="J993" s="6"/>
    </row>
    <row r="994" spans="1:10" s="2" customFormat="1" x14ac:dyDescent="0.2">
      <c r="A994" s="6"/>
      <c r="B994" s="6"/>
      <c r="C994" s="6"/>
      <c r="D994" s="6"/>
      <c r="E994" s="6"/>
      <c r="F994" s="6"/>
      <c r="G994" s="6"/>
      <c r="H994" s="6"/>
      <c r="I994" s="6"/>
      <c r="J994" s="6"/>
    </row>
    <row r="995" spans="1:10" s="2" customFormat="1" x14ac:dyDescent="0.2">
      <c r="A995" s="6"/>
      <c r="B995" s="6"/>
      <c r="C995" s="6"/>
      <c r="D995" s="6"/>
      <c r="E995" s="6"/>
      <c r="F995" s="6"/>
      <c r="G995" s="6"/>
      <c r="H995" s="6"/>
      <c r="I995" s="6"/>
      <c r="J995" s="6"/>
    </row>
    <row r="996" spans="1:10" s="2" customFormat="1" x14ac:dyDescent="0.2">
      <c r="A996" s="6"/>
      <c r="B996" s="6"/>
      <c r="C996" s="6"/>
      <c r="D996" s="6"/>
      <c r="E996" s="6"/>
      <c r="F996" s="6"/>
      <c r="G996" s="6"/>
      <c r="H996" s="6"/>
      <c r="I996" s="6"/>
      <c r="J996" s="6"/>
    </row>
    <row r="997" spans="1:10" s="2" customFormat="1" x14ac:dyDescent="0.2">
      <c r="A997" s="6"/>
      <c r="B997" s="6"/>
      <c r="C997" s="6"/>
      <c r="D997" s="6"/>
      <c r="E997" s="6"/>
      <c r="F997" s="6"/>
      <c r="G997" s="6"/>
      <c r="H997" s="6"/>
      <c r="I997" s="6"/>
      <c r="J997" s="6"/>
    </row>
    <row r="998" spans="1:10" s="2" customFormat="1" x14ac:dyDescent="0.2">
      <c r="A998" s="6"/>
      <c r="B998" s="6"/>
      <c r="C998" s="6"/>
      <c r="D998" s="6"/>
      <c r="E998" s="6"/>
      <c r="F998" s="6"/>
      <c r="G998" s="6"/>
      <c r="H998" s="6"/>
      <c r="I998" s="6"/>
      <c r="J998" s="6"/>
    </row>
    <row r="999" spans="1:10" s="2" customFormat="1" x14ac:dyDescent="0.2">
      <c r="A999" s="6"/>
      <c r="B999" s="6"/>
      <c r="C999" s="6"/>
      <c r="D999" s="6"/>
      <c r="E999" s="6"/>
      <c r="F999" s="6"/>
      <c r="G999" s="6"/>
      <c r="H999" s="6"/>
      <c r="I999" s="6"/>
      <c r="J999" s="6"/>
    </row>
    <row r="1000" spans="1:10" s="2" customFormat="1" x14ac:dyDescent="0.2">
      <c r="A1000" s="6"/>
      <c r="B1000" s="6"/>
      <c r="C1000" s="6"/>
      <c r="D1000" s="6"/>
      <c r="E1000" s="6"/>
      <c r="F1000" s="6"/>
      <c r="G1000" s="6"/>
      <c r="H1000" s="6"/>
      <c r="I1000" s="6"/>
      <c r="J1000" s="6"/>
    </row>
    <row r="1001" spans="1:10" s="2" customFormat="1" x14ac:dyDescent="0.2">
      <c r="A1001" s="6"/>
      <c r="B1001" s="6"/>
      <c r="C1001" s="6"/>
      <c r="D1001" s="6"/>
      <c r="E1001" s="6"/>
      <c r="F1001" s="6"/>
      <c r="G1001" s="6"/>
      <c r="H1001" s="6"/>
      <c r="I1001" s="6"/>
      <c r="J1001" s="6"/>
    </row>
    <row r="1002" spans="1:10" s="2" customFormat="1" x14ac:dyDescent="0.2">
      <c r="A1002" s="6"/>
      <c r="B1002" s="6"/>
      <c r="C1002" s="6"/>
      <c r="D1002" s="6"/>
      <c r="E1002" s="6"/>
      <c r="F1002" s="6"/>
      <c r="G1002" s="6"/>
      <c r="H1002" s="6"/>
      <c r="I1002" s="6"/>
      <c r="J1002" s="6"/>
    </row>
    <row r="1003" spans="1:10" s="2" customFormat="1" x14ac:dyDescent="0.2">
      <c r="A1003" s="6"/>
      <c r="B1003" s="6"/>
      <c r="C1003" s="6"/>
      <c r="D1003" s="6"/>
      <c r="E1003" s="6"/>
      <c r="F1003" s="6"/>
      <c r="G1003" s="6"/>
      <c r="H1003" s="6"/>
      <c r="I1003" s="6"/>
      <c r="J1003" s="6"/>
    </row>
    <row r="1004" spans="1:10" s="2" customFormat="1" x14ac:dyDescent="0.2">
      <c r="A1004" s="6"/>
      <c r="B1004" s="6"/>
      <c r="C1004" s="6"/>
      <c r="D1004" s="6"/>
      <c r="E1004" s="6"/>
      <c r="F1004" s="6"/>
      <c r="G1004" s="6"/>
      <c r="H1004" s="6"/>
      <c r="I1004" s="6"/>
      <c r="J1004" s="6"/>
    </row>
  </sheetData>
  <sheetProtection password="CC0D"/>
  <mergeCells count="15">
    <mergeCell ref="C8:J9"/>
    <mergeCell ref="F2:J2"/>
    <mergeCell ref="B5:E5"/>
    <mergeCell ref="I5:J5"/>
    <mergeCell ref="B6:E6"/>
    <mergeCell ref="I6:J6"/>
    <mergeCell ref="A50:J51"/>
    <mergeCell ref="A54:J54"/>
    <mergeCell ref="A65:J66"/>
    <mergeCell ref="A26:D28"/>
    <mergeCell ref="F21:J24"/>
    <mergeCell ref="F33:J36"/>
    <mergeCell ref="A44:D47"/>
    <mergeCell ref="F44:J47"/>
    <mergeCell ref="F60:J62"/>
  </mergeCells>
  <hyperlinks>
    <hyperlink ref="F2" r:id="rId1" display="Quelle: www.energiemanagement.stadt-frankfurt.de" xr:uid="{00000000-0004-0000-0400-000000000000}"/>
  </hyperlinks>
  <pageMargins left="0.59055118110236227" right="0.27559055118110237" top="0.23622047244094491" bottom="0.39370078740157483" header="0.35433070866141736" footer="0.15748031496062992"/>
  <pageSetup paperSize="9" scale="91" orientation="portrait" r:id="rId2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617931" r:id="rId5" name="Check Box 11">
              <controlPr defaultSize="0" autoFill="0" autoLine="0" autoPict="0" altText="44">
                <anchor moveWithCells="1">
                  <from>
                    <xdr:col>5</xdr:col>
                    <xdr:colOff>19050</xdr:colOff>
                    <xdr:row>25</xdr:row>
                    <xdr:rowOff>85725</xdr:rowOff>
                  </from>
                  <to>
                    <xdr:col>5</xdr:col>
                    <xdr:colOff>352425</xdr:colOff>
                    <xdr:row>27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7932" r:id="rId6" name="Check Box 12">
              <controlPr defaultSize="0" autoFill="0" autoLine="0" autoPict="0" altText="44">
                <anchor moveWithCells="1">
                  <from>
                    <xdr:col>5</xdr:col>
                    <xdr:colOff>19050</xdr:colOff>
                    <xdr:row>26</xdr:row>
                    <xdr:rowOff>85725</xdr:rowOff>
                  </from>
                  <to>
                    <xdr:col>5</xdr:col>
                    <xdr:colOff>352425</xdr:colOff>
                    <xdr:row>28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7933" r:id="rId7" name="Check Box 13">
              <controlPr defaultSize="0" autoFill="0" autoLine="0" autoPict="0" altText="44">
                <anchor moveWithCells="1">
                  <from>
                    <xdr:col>5</xdr:col>
                    <xdr:colOff>19050</xdr:colOff>
                    <xdr:row>27</xdr:row>
                    <xdr:rowOff>76200</xdr:rowOff>
                  </from>
                  <to>
                    <xdr:col>5</xdr:col>
                    <xdr:colOff>352425</xdr:colOff>
                    <xdr:row>29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7934" r:id="rId8" name="Check Box 14">
              <controlPr defaultSize="0" autoFill="0" autoLine="0" autoPict="0" altText="44">
                <anchor moveWithCells="1">
                  <from>
                    <xdr:col>5</xdr:col>
                    <xdr:colOff>19050</xdr:colOff>
                    <xdr:row>28</xdr:row>
                    <xdr:rowOff>85725</xdr:rowOff>
                  </from>
                  <to>
                    <xdr:col>5</xdr:col>
                    <xdr:colOff>352425</xdr:colOff>
                    <xdr:row>30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7970" r:id="rId9" name="Check Box 50">
              <controlPr defaultSize="0" autoFill="0" autoLine="0" autoPict="0" altText="44">
                <anchor moveWithCells="1">
                  <from>
                    <xdr:col>0</xdr:col>
                    <xdr:colOff>0</xdr:colOff>
                    <xdr:row>13</xdr:row>
                    <xdr:rowOff>95250</xdr:rowOff>
                  </from>
                  <to>
                    <xdr:col>0</xdr:col>
                    <xdr:colOff>304800</xdr:colOff>
                    <xdr:row>15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7971" r:id="rId10" name="Check Box 51">
              <controlPr defaultSize="0" autoFill="0" autoLine="0" autoPict="0" altText="44">
                <anchor moveWithCells="1">
                  <from>
                    <xdr:col>0</xdr:col>
                    <xdr:colOff>0</xdr:colOff>
                    <xdr:row>14</xdr:row>
                    <xdr:rowOff>85725</xdr:rowOff>
                  </from>
                  <to>
                    <xdr:col>0</xdr:col>
                    <xdr:colOff>304800</xdr:colOff>
                    <xdr:row>16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7972" r:id="rId11" name="Check Box 52">
              <controlPr defaultSize="0" autoFill="0" autoLine="0" autoPict="0" altText="44">
                <anchor moveWithCells="1">
                  <from>
                    <xdr:col>0</xdr:col>
                    <xdr:colOff>0</xdr:colOff>
                    <xdr:row>15</xdr:row>
                    <xdr:rowOff>85725</xdr:rowOff>
                  </from>
                  <to>
                    <xdr:col>0</xdr:col>
                    <xdr:colOff>304800</xdr:colOff>
                    <xdr:row>17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7973" r:id="rId12" name="Check Box 53">
              <controlPr defaultSize="0" autoFill="0" autoLine="0" autoPict="0" altText="44">
                <anchor moveWithCells="1">
                  <from>
                    <xdr:col>0</xdr:col>
                    <xdr:colOff>0</xdr:colOff>
                    <xdr:row>16</xdr:row>
                    <xdr:rowOff>95250</xdr:rowOff>
                  </from>
                  <to>
                    <xdr:col>0</xdr:col>
                    <xdr:colOff>304800</xdr:colOff>
                    <xdr:row>18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7985" r:id="rId13" name="Check Box 65">
              <controlPr defaultSize="0" autoFill="0" autoLine="0" autoPict="0" altText="44">
                <anchor moveWithCells="1">
                  <from>
                    <xdr:col>5</xdr:col>
                    <xdr:colOff>19050</xdr:colOff>
                    <xdr:row>13</xdr:row>
                    <xdr:rowOff>85725</xdr:rowOff>
                  </from>
                  <to>
                    <xdr:col>5</xdr:col>
                    <xdr:colOff>323850</xdr:colOff>
                    <xdr:row>15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7986" r:id="rId14" name="Check Box 66">
              <controlPr defaultSize="0" autoFill="0" autoLine="0" autoPict="0" altText="44">
                <anchor moveWithCells="1">
                  <from>
                    <xdr:col>5</xdr:col>
                    <xdr:colOff>19050</xdr:colOff>
                    <xdr:row>14</xdr:row>
                    <xdr:rowOff>85725</xdr:rowOff>
                  </from>
                  <to>
                    <xdr:col>5</xdr:col>
                    <xdr:colOff>323850</xdr:colOff>
                    <xdr:row>16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7987" r:id="rId15" name="Check Box 67">
              <controlPr defaultSize="0" autoFill="0" autoLine="0" autoPict="0" altText="44">
                <anchor moveWithCells="1">
                  <from>
                    <xdr:col>5</xdr:col>
                    <xdr:colOff>19050</xdr:colOff>
                    <xdr:row>15</xdr:row>
                    <xdr:rowOff>85725</xdr:rowOff>
                  </from>
                  <to>
                    <xdr:col>5</xdr:col>
                    <xdr:colOff>323850</xdr:colOff>
                    <xdr:row>17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7988" r:id="rId16" name="Check Box 68">
              <controlPr defaultSize="0" autoFill="0" autoLine="0" autoPict="0" altText="44">
                <anchor moveWithCells="1">
                  <from>
                    <xdr:col>5</xdr:col>
                    <xdr:colOff>19050</xdr:colOff>
                    <xdr:row>16</xdr:row>
                    <xdr:rowOff>85725</xdr:rowOff>
                  </from>
                  <to>
                    <xdr:col>5</xdr:col>
                    <xdr:colOff>323850</xdr:colOff>
                    <xdr:row>18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7989" r:id="rId17" name="Check Box 69">
              <controlPr defaultSize="0" autoFill="0" autoLine="0" autoPict="0" altText="44">
                <anchor moveWithCells="1">
                  <from>
                    <xdr:col>5</xdr:col>
                    <xdr:colOff>19050</xdr:colOff>
                    <xdr:row>17</xdr:row>
                    <xdr:rowOff>85725</xdr:rowOff>
                  </from>
                  <to>
                    <xdr:col>5</xdr:col>
                    <xdr:colOff>323850</xdr:colOff>
                    <xdr:row>19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7990" r:id="rId18" name="Check Box 70">
              <controlPr defaultSize="0" autoFill="0" autoLine="0" autoPict="0" altText="44">
                <anchor moveWithCells="1">
                  <from>
                    <xdr:col>5</xdr:col>
                    <xdr:colOff>19050</xdr:colOff>
                    <xdr:row>29</xdr:row>
                    <xdr:rowOff>76200</xdr:rowOff>
                  </from>
                  <to>
                    <xdr:col>5</xdr:col>
                    <xdr:colOff>323850</xdr:colOff>
                    <xdr:row>31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7995" r:id="rId19" name="Check Box 75">
              <controlPr defaultSize="0" autoFill="0" autoLine="0" autoPict="0" altText="44">
                <anchor moveWithCells="1">
                  <from>
                    <xdr:col>5</xdr:col>
                    <xdr:colOff>9525</xdr:colOff>
                    <xdr:row>37</xdr:row>
                    <xdr:rowOff>76200</xdr:rowOff>
                  </from>
                  <to>
                    <xdr:col>5</xdr:col>
                    <xdr:colOff>314325</xdr:colOff>
                    <xdr:row>39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7996" r:id="rId20" name="Check Box 76">
              <controlPr defaultSize="0" autoFill="0" autoLine="0" autoPict="0" altText="44">
                <anchor moveWithCells="1">
                  <from>
                    <xdr:col>5</xdr:col>
                    <xdr:colOff>9525</xdr:colOff>
                    <xdr:row>38</xdr:row>
                    <xdr:rowOff>95250</xdr:rowOff>
                  </from>
                  <to>
                    <xdr:col>5</xdr:col>
                    <xdr:colOff>314325</xdr:colOff>
                    <xdr:row>40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7997" r:id="rId21" name="Check Box 77">
              <controlPr defaultSize="0" autoFill="0" autoLine="0" autoPict="0" altText="44">
                <anchor moveWithCells="1">
                  <from>
                    <xdr:col>5</xdr:col>
                    <xdr:colOff>9525</xdr:colOff>
                    <xdr:row>39</xdr:row>
                    <xdr:rowOff>104775</xdr:rowOff>
                  </from>
                  <to>
                    <xdr:col>5</xdr:col>
                    <xdr:colOff>314325</xdr:colOff>
                    <xdr:row>41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7998" r:id="rId22" name="Check Box 78">
              <controlPr defaultSize="0" autoFill="0" autoLine="0" autoPict="0" altText="44">
                <anchor moveWithCells="1">
                  <from>
                    <xdr:col>5</xdr:col>
                    <xdr:colOff>9525</xdr:colOff>
                    <xdr:row>40</xdr:row>
                    <xdr:rowOff>104775</xdr:rowOff>
                  </from>
                  <to>
                    <xdr:col>5</xdr:col>
                    <xdr:colOff>314325</xdr:colOff>
                    <xdr:row>42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8006" r:id="rId23" name="Check Box 86">
              <controlPr defaultSize="0" autoFill="0" autoLine="0" autoPict="0" altText="44">
                <anchor moveWithCells="1">
                  <from>
                    <xdr:col>0</xdr:col>
                    <xdr:colOff>0</xdr:colOff>
                    <xdr:row>17</xdr:row>
                    <xdr:rowOff>95250</xdr:rowOff>
                  </from>
                  <to>
                    <xdr:col>0</xdr:col>
                    <xdr:colOff>304800</xdr:colOff>
                    <xdr:row>19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8007" r:id="rId24" name="Check Box 87">
              <controlPr defaultSize="0" autoFill="0" autoLine="0" autoPict="0" altText="44">
                <anchor moveWithCells="1">
                  <from>
                    <xdr:col>0</xdr:col>
                    <xdr:colOff>0</xdr:colOff>
                    <xdr:row>18</xdr:row>
                    <xdr:rowOff>85725</xdr:rowOff>
                  </from>
                  <to>
                    <xdr:col>0</xdr:col>
                    <xdr:colOff>304800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8008" r:id="rId25" name="Check Box 88">
              <controlPr defaultSize="0" autoFill="0" autoLine="0" autoPict="0" altText="44">
                <anchor moveWithCells="1">
                  <from>
                    <xdr:col>0</xdr:col>
                    <xdr:colOff>0</xdr:colOff>
                    <xdr:row>19</xdr:row>
                    <xdr:rowOff>76200</xdr:rowOff>
                  </from>
                  <to>
                    <xdr:col>0</xdr:col>
                    <xdr:colOff>304800</xdr:colOff>
                    <xdr:row>21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8009" r:id="rId26" name="Check Box 89">
              <controlPr defaultSize="0" autoFill="0" autoLine="0" autoPict="0" altText="44">
                <anchor moveWithCells="1">
                  <from>
                    <xdr:col>0</xdr:col>
                    <xdr:colOff>9525</xdr:colOff>
                    <xdr:row>20</xdr:row>
                    <xdr:rowOff>66675</xdr:rowOff>
                  </from>
                  <to>
                    <xdr:col>0</xdr:col>
                    <xdr:colOff>314325</xdr:colOff>
                    <xdr:row>22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8010" r:id="rId27" name="Check Box 90">
              <controlPr defaultSize="0" autoFill="0" autoLine="0" autoPict="0" altText="44">
                <anchor moveWithCells="1">
                  <from>
                    <xdr:col>0</xdr:col>
                    <xdr:colOff>9525</xdr:colOff>
                    <xdr:row>21</xdr:row>
                    <xdr:rowOff>57150</xdr:rowOff>
                  </from>
                  <to>
                    <xdr:col>0</xdr:col>
                    <xdr:colOff>314325</xdr:colOff>
                    <xdr:row>23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8011" r:id="rId28" name="Check Box 91">
              <controlPr defaultSize="0" autoFill="0" autoLine="0" autoPict="0" altText="44">
                <anchor moveWithCells="1">
                  <from>
                    <xdr:col>0</xdr:col>
                    <xdr:colOff>9525</xdr:colOff>
                    <xdr:row>22</xdr:row>
                    <xdr:rowOff>57150</xdr:rowOff>
                  </from>
                  <to>
                    <xdr:col>0</xdr:col>
                    <xdr:colOff>314325</xdr:colOff>
                    <xdr:row>24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8012" r:id="rId29" name="Check Box 92">
              <controlPr defaultSize="0" autoFill="0" autoLine="0" autoPict="0" altText="44">
                <anchor moveWithCells="1">
                  <from>
                    <xdr:col>0</xdr:col>
                    <xdr:colOff>0</xdr:colOff>
                    <xdr:row>29</xdr:row>
                    <xdr:rowOff>76200</xdr:rowOff>
                  </from>
                  <to>
                    <xdr:col>0</xdr:col>
                    <xdr:colOff>304800</xdr:colOff>
                    <xdr:row>31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8013" r:id="rId30" name="Check Box 93">
              <controlPr defaultSize="0" autoFill="0" autoLine="0" autoPict="0" altText="44">
                <anchor moveWithCells="1">
                  <from>
                    <xdr:col>0</xdr:col>
                    <xdr:colOff>1333500</xdr:colOff>
                    <xdr:row>29</xdr:row>
                    <xdr:rowOff>85725</xdr:rowOff>
                  </from>
                  <to>
                    <xdr:col>1</xdr:col>
                    <xdr:colOff>285750</xdr:colOff>
                    <xdr:row>31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8014" r:id="rId31" name="Check Box 94">
              <controlPr defaultSize="0" autoFill="0" autoLine="0" autoPict="0" altText="44">
                <anchor moveWithCells="1">
                  <from>
                    <xdr:col>2</xdr:col>
                    <xdr:colOff>9525</xdr:colOff>
                    <xdr:row>29</xdr:row>
                    <xdr:rowOff>95250</xdr:rowOff>
                  </from>
                  <to>
                    <xdr:col>2</xdr:col>
                    <xdr:colOff>314325</xdr:colOff>
                    <xdr:row>31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8015" r:id="rId32" name="Check Box 95">
              <controlPr defaultSize="0" autoFill="0" autoLine="0" autoPict="0" altText="44">
                <anchor moveWithCells="1">
                  <from>
                    <xdr:col>3</xdr:col>
                    <xdr:colOff>76200</xdr:colOff>
                    <xdr:row>29</xdr:row>
                    <xdr:rowOff>95250</xdr:rowOff>
                  </from>
                  <to>
                    <xdr:col>3</xdr:col>
                    <xdr:colOff>381000</xdr:colOff>
                    <xdr:row>31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8016" r:id="rId33" name="Check Box 96">
              <controlPr defaultSize="0" autoFill="0" autoLine="0" autoPict="0" altText="44">
                <anchor moveWithCells="1">
                  <from>
                    <xdr:col>0</xdr:col>
                    <xdr:colOff>0</xdr:colOff>
                    <xdr:row>30</xdr:row>
                    <xdr:rowOff>95250</xdr:rowOff>
                  </from>
                  <to>
                    <xdr:col>0</xdr:col>
                    <xdr:colOff>304800</xdr:colOff>
                    <xdr:row>32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8017" r:id="rId34" name="Check Box 97">
              <controlPr defaultSize="0" autoFill="0" autoLine="0" autoPict="0" altText="44">
                <anchor moveWithCells="1">
                  <from>
                    <xdr:col>0</xdr:col>
                    <xdr:colOff>0</xdr:colOff>
                    <xdr:row>31</xdr:row>
                    <xdr:rowOff>95250</xdr:rowOff>
                  </from>
                  <to>
                    <xdr:col>0</xdr:col>
                    <xdr:colOff>304800</xdr:colOff>
                    <xdr:row>33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8018" r:id="rId35" name="Check Box 98">
              <controlPr defaultSize="0" autoFill="0" autoLine="0" autoPict="0" altText="44">
                <anchor moveWithCells="1">
                  <from>
                    <xdr:col>0</xdr:col>
                    <xdr:colOff>0</xdr:colOff>
                    <xdr:row>33</xdr:row>
                    <xdr:rowOff>95250</xdr:rowOff>
                  </from>
                  <to>
                    <xdr:col>0</xdr:col>
                    <xdr:colOff>304800</xdr:colOff>
                    <xdr:row>35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8019" r:id="rId36" name="Check Box 99">
              <controlPr defaultSize="0" autoFill="0" autoLine="0" autoPict="0" altText="44">
                <anchor moveWithCells="1">
                  <from>
                    <xdr:col>0</xdr:col>
                    <xdr:colOff>0</xdr:colOff>
                    <xdr:row>34</xdr:row>
                    <xdr:rowOff>104775</xdr:rowOff>
                  </from>
                  <to>
                    <xdr:col>0</xdr:col>
                    <xdr:colOff>304800</xdr:colOff>
                    <xdr:row>36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8020" r:id="rId37" name="Check Box 100">
              <controlPr defaultSize="0" autoFill="0" autoLine="0" autoPict="0" altText="44">
                <anchor moveWithCells="1">
                  <from>
                    <xdr:col>0</xdr:col>
                    <xdr:colOff>0</xdr:colOff>
                    <xdr:row>34</xdr:row>
                    <xdr:rowOff>95250</xdr:rowOff>
                  </from>
                  <to>
                    <xdr:col>0</xdr:col>
                    <xdr:colOff>304800</xdr:colOff>
                    <xdr:row>36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8023" r:id="rId38" name="Check Box 103">
              <controlPr defaultSize="0" autoFill="0" autoLine="0" autoPict="0" altText="44">
                <anchor moveWithCells="1">
                  <from>
                    <xdr:col>0</xdr:col>
                    <xdr:colOff>0</xdr:colOff>
                    <xdr:row>35</xdr:row>
                    <xdr:rowOff>95250</xdr:rowOff>
                  </from>
                  <to>
                    <xdr:col>0</xdr:col>
                    <xdr:colOff>304800</xdr:colOff>
                    <xdr:row>37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8024" r:id="rId39" name="Check Box 104">
              <controlPr defaultSize="0" autoFill="0" autoLine="0" autoPict="0" altText="44">
                <anchor moveWithCells="1">
                  <from>
                    <xdr:col>0</xdr:col>
                    <xdr:colOff>0</xdr:colOff>
                    <xdr:row>36</xdr:row>
                    <xdr:rowOff>95250</xdr:rowOff>
                  </from>
                  <to>
                    <xdr:col>0</xdr:col>
                    <xdr:colOff>304800</xdr:colOff>
                    <xdr:row>38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8025" r:id="rId40" name="Check Box 105">
              <controlPr defaultSize="0" autoFill="0" autoLine="0" autoPict="0" altText="44">
                <anchor moveWithCells="1">
                  <from>
                    <xdr:col>0</xdr:col>
                    <xdr:colOff>0</xdr:colOff>
                    <xdr:row>37</xdr:row>
                    <xdr:rowOff>104775</xdr:rowOff>
                  </from>
                  <to>
                    <xdr:col>0</xdr:col>
                    <xdr:colOff>304800</xdr:colOff>
                    <xdr:row>39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8026" r:id="rId41" name="Check Box 106">
              <controlPr defaultSize="0" autoFill="0" autoLine="0" autoPict="0" altText="44">
                <anchor moveWithCells="1">
                  <from>
                    <xdr:col>0</xdr:col>
                    <xdr:colOff>0</xdr:colOff>
                    <xdr:row>39</xdr:row>
                    <xdr:rowOff>95250</xdr:rowOff>
                  </from>
                  <to>
                    <xdr:col>0</xdr:col>
                    <xdr:colOff>304800</xdr:colOff>
                    <xdr:row>41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8027" r:id="rId42" name="Check Box 107">
              <controlPr defaultSize="0" autoFill="0" autoLine="0" autoPict="0" altText="44">
                <anchor moveWithCells="1">
                  <from>
                    <xdr:col>5</xdr:col>
                    <xdr:colOff>19050</xdr:colOff>
                    <xdr:row>18</xdr:row>
                    <xdr:rowOff>95250</xdr:rowOff>
                  </from>
                  <to>
                    <xdr:col>5</xdr:col>
                    <xdr:colOff>323850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8028" r:id="rId43" name="Check Box 108">
              <controlPr defaultSize="0" autoFill="0" autoLine="0" autoPict="0" altText="44">
                <anchor moveWithCells="1">
                  <from>
                    <xdr:col>5</xdr:col>
                    <xdr:colOff>28575</xdr:colOff>
                    <xdr:row>30</xdr:row>
                    <xdr:rowOff>95250</xdr:rowOff>
                  </from>
                  <to>
                    <xdr:col>5</xdr:col>
                    <xdr:colOff>333375</xdr:colOff>
                    <xdr:row>32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8029" r:id="rId44" name="Check Box 109">
              <controlPr defaultSize="0" autoFill="0" autoLine="0" autoPict="0" altText="44">
                <anchor moveWithCells="1">
                  <from>
                    <xdr:col>0</xdr:col>
                    <xdr:colOff>9525</xdr:colOff>
                    <xdr:row>23</xdr:row>
                    <xdr:rowOff>95250</xdr:rowOff>
                  </from>
                  <to>
                    <xdr:col>0</xdr:col>
                    <xdr:colOff>314325</xdr:colOff>
                    <xdr:row>25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8030" r:id="rId45" name="Check Box 110">
              <controlPr defaultSize="0" autoFill="0" autoLine="0" autoPict="0" altText="44">
                <anchor moveWithCells="1">
                  <from>
                    <xdr:col>0</xdr:col>
                    <xdr:colOff>0</xdr:colOff>
                    <xdr:row>40</xdr:row>
                    <xdr:rowOff>95250</xdr:rowOff>
                  </from>
                  <to>
                    <xdr:col>0</xdr:col>
                    <xdr:colOff>304800</xdr:colOff>
                    <xdr:row>42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8031" r:id="rId46" name="Check Box 111">
              <controlPr defaultSize="0" autoFill="0" autoLine="0" autoPict="0" altText="44">
                <anchor moveWithCells="1">
                  <from>
                    <xdr:col>0</xdr:col>
                    <xdr:colOff>0</xdr:colOff>
                    <xdr:row>41</xdr:row>
                    <xdr:rowOff>85725</xdr:rowOff>
                  </from>
                  <to>
                    <xdr:col>0</xdr:col>
                    <xdr:colOff>304800</xdr:colOff>
                    <xdr:row>43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8036" r:id="rId47" name="Check Box 116">
              <controlPr defaultSize="0" autoFill="0" autoLine="0" autoPict="0" altText="44">
                <anchor moveWithCells="1">
                  <from>
                    <xdr:col>5</xdr:col>
                    <xdr:colOff>9525</xdr:colOff>
                    <xdr:row>41</xdr:row>
                    <xdr:rowOff>95250</xdr:rowOff>
                  </from>
                  <to>
                    <xdr:col>5</xdr:col>
                    <xdr:colOff>314325</xdr:colOff>
                    <xdr:row>43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8037" r:id="rId48" name="Check Box 117">
              <controlPr defaultSize="0" autoFill="0" autoLine="0" autoPict="0" altText="44">
                <anchor moveWithCells="1">
                  <from>
                    <xdr:col>0</xdr:col>
                    <xdr:colOff>9525</xdr:colOff>
                    <xdr:row>50</xdr:row>
                    <xdr:rowOff>76200</xdr:rowOff>
                  </from>
                  <to>
                    <xdr:col>0</xdr:col>
                    <xdr:colOff>333375</xdr:colOff>
                    <xdr:row>52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8038" r:id="rId49" name="Check Box 118">
              <controlPr defaultSize="0" autoFill="0" autoLine="0" autoPict="0" altText="44">
                <anchor moveWithCells="1">
                  <from>
                    <xdr:col>3</xdr:col>
                    <xdr:colOff>9525</xdr:colOff>
                    <xdr:row>50</xdr:row>
                    <xdr:rowOff>95250</xdr:rowOff>
                  </from>
                  <to>
                    <xdr:col>3</xdr:col>
                    <xdr:colOff>314325</xdr:colOff>
                    <xdr:row>52</xdr:row>
                    <xdr:rowOff>57150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Tabelle5">
    <pageSetUpPr fitToPage="1"/>
  </sheetPr>
  <dimension ref="A1:AZ974"/>
  <sheetViews>
    <sheetView zoomScaleNormal="100" workbookViewId="0">
      <selection activeCell="M10" sqref="M10"/>
    </sheetView>
  </sheetViews>
  <sheetFormatPr baseColWidth="10" defaultColWidth="11.42578125" defaultRowHeight="12.75" outlineLevelRow="1" x14ac:dyDescent="0.2"/>
  <cols>
    <col min="1" max="1" width="20.28515625" style="6" customWidth="1"/>
    <col min="2" max="2" width="8.7109375" style="6" customWidth="1"/>
    <col min="3" max="10" width="9.5703125" style="6" customWidth="1"/>
    <col min="11" max="52" width="11.42578125" style="2"/>
    <col min="53" max="16384" width="11.42578125" style="6"/>
  </cols>
  <sheetData>
    <row r="1" spans="1:52" ht="22.5" customHeight="1" x14ac:dyDescent="0.25">
      <c r="A1" s="1" t="s">
        <v>267</v>
      </c>
      <c r="B1" s="2"/>
      <c r="C1" s="2"/>
      <c r="D1" s="2"/>
      <c r="E1" s="2"/>
      <c r="F1" s="1"/>
      <c r="G1" s="2"/>
      <c r="H1" s="14"/>
      <c r="I1" s="14"/>
      <c r="J1" s="2"/>
    </row>
    <row r="2" spans="1:52" s="139" customFormat="1" x14ac:dyDescent="0.2">
      <c r="A2" s="140"/>
      <c r="B2" s="140"/>
      <c r="C2" s="140"/>
      <c r="D2" s="140"/>
      <c r="E2" s="140"/>
      <c r="F2" s="294" t="s">
        <v>266</v>
      </c>
      <c r="G2" s="294"/>
      <c r="H2" s="294"/>
      <c r="I2" s="294"/>
      <c r="J2" s="294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140"/>
      <c r="AS2" s="140"/>
      <c r="AT2" s="140"/>
      <c r="AU2" s="140"/>
      <c r="AV2" s="140"/>
      <c r="AW2" s="140"/>
      <c r="AX2" s="140"/>
      <c r="AY2" s="140"/>
      <c r="AZ2" s="140"/>
    </row>
    <row r="3" spans="1:52" ht="16.5" x14ac:dyDescent="0.2">
      <c r="A3" s="78" t="s">
        <v>345</v>
      </c>
      <c r="B3" s="79"/>
      <c r="C3" s="79"/>
      <c r="D3" s="79"/>
      <c r="E3" s="79"/>
      <c r="F3" s="79"/>
      <c r="G3" s="124">
        <v>45658</v>
      </c>
      <c r="H3" s="322" t="s">
        <v>269</v>
      </c>
      <c r="I3" s="322"/>
      <c r="J3" s="165">
        <f>'1. Nutzung'!K17</f>
        <v>3353</v>
      </c>
    </row>
    <row r="4" spans="1:52" ht="16.5" x14ac:dyDescent="0.2">
      <c r="A4" s="78" t="s">
        <v>346</v>
      </c>
      <c r="B4" s="79"/>
      <c r="C4" s="79"/>
      <c r="D4" s="79"/>
      <c r="E4" s="79"/>
      <c r="F4" s="79"/>
      <c r="G4" s="322" t="s">
        <v>305</v>
      </c>
      <c r="H4" s="322"/>
      <c r="I4" s="322"/>
      <c r="J4" s="165"/>
    </row>
    <row r="5" spans="1:52" x14ac:dyDescent="0.2">
      <c r="A5" s="126" t="s">
        <v>1</v>
      </c>
      <c r="B5" s="292"/>
      <c r="C5" s="292"/>
      <c r="D5" s="292"/>
      <c r="E5" s="292"/>
      <c r="F5" s="126" t="s">
        <v>2</v>
      </c>
      <c r="G5" s="126"/>
      <c r="H5" s="16"/>
      <c r="I5" s="292" t="str">
        <f>""</f>
        <v/>
      </c>
      <c r="J5" s="292"/>
    </row>
    <row r="6" spans="1:52" x14ac:dyDescent="0.2">
      <c r="A6" s="118" t="s">
        <v>3</v>
      </c>
      <c r="B6" s="292"/>
      <c r="C6" s="292"/>
      <c r="D6" s="292"/>
      <c r="E6" s="292"/>
      <c r="F6" s="126" t="s">
        <v>4</v>
      </c>
      <c r="G6" s="126"/>
      <c r="H6" s="117"/>
      <c r="I6" s="292"/>
      <c r="J6" s="292"/>
    </row>
    <row r="7" spans="1:52" x14ac:dyDescent="0.2">
      <c r="A7" s="126" t="s">
        <v>161</v>
      </c>
      <c r="B7" s="164">
        <f>G3</f>
        <v>45658</v>
      </c>
      <c r="C7" s="20" t="s">
        <v>6</v>
      </c>
      <c r="D7" s="163">
        <f>B7+366</f>
        <v>46024</v>
      </c>
      <c r="E7" s="20" t="s">
        <v>162</v>
      </c>
      <c r="F7" s="162">
        <f>D7-B7</f>
        <v>366</v>
      </c>
      <c r="G7" s="120" t="s">
        <v>163</v>
      </c>
      <c r="H7" s="120" t="s">
        <v>164</v>
      </c>
      <c r="I7" s="23"/>
      <c r="J7" s="73">
        <f>F68</f>
        <v>2795</v>
      </c>
    </row>
    <row r="8" spans="1:52" x14ac:dyDescent="0.2">
      <c r="A8" s="75" t="s">
        <v>165</v>
      </c>
      <c r="B8" s="76"/>
      <c r="C8" s="24" t="str">
        <f>'3. Monatsablesung'!E7</f>
        <v xml:space="preserve">E.1.0.0-HT </v>
      </c>
      <c r="D8" s="24" t="str">
        <f>'3. Monatsablesung'!F7</f>
        <v>E.1.0.0-NT</v>
      </c>
      <c r="E8" s="24" t="str">
        <f>'3. Monatsablesung'!G7</f>
        <v/>
      </c>
      <c r="F8" s="24" t="str">
        <f>'3. Monatsablesung'!H7</f>
        <v/>
      </c>
      <c r="G8" s="24" t="str">
        <f>'3. Monatsablesung'!I7</f>
        <v/>
      </c>
      <c r="H8" s="24" t="str">
        <f>'3. Monatsablesung'!J7</f>
        <v/>
      </c>
      <c r="I8" s="24" t="str">
        <f>'3. Monatsablesung'!K7</f>
        <v/>
      </c>
      <c r="J8" s="24" t="str">
        <f>'3. Monatsablesung'!L7</f>
        <v/>
      </c>
    </row>
    <row r="9" spans="1:52" ht="12.6" customHeight="1" x14ac:dyDescent="0.2">
      <c r="A9" s="29" t="s">
        <v>166</v>
      </c>
      <c r="B9" s="29"/>
      <c r="C9" s="36"/>
      <c r="D9" s="36"/>
      <c r="E9" s="36"/>
      <c r="F9" s="36"/>
      <c r="G9" s="36"/>
      <c r="H9" s="36"/>
      <c r="I9" s="36"/>
      <c r="J9" s="36"/>
    </row>
    <row r="10" spans="1:52" ht="12.6" customHeight="1" x14ac:dyDescent="0.2">
      <c r="A10" s="29" t="s">
        <v>167</v>
      </c>
      <c r="B10" s="29"/>
      <c r="C10" s="36"/>
      <c r="D10" s="36"/>
      <c r="E10" s="36"/>
      <c r="F10" s="36"/>
      <c r="G10" s="36"/>
      <c r="H10" s="36"/>
      <c r="I10" s="36"/>
      <c r="J10" s="36"/>
    </row>
    <row r="11" spans="1:52" ht="12.6" customHeight="1" x14ac:dyDescent="0.2">
      <c r="A11" s="180" t="s">
        <v>310</v>
      </c>
      <c r="B11" s="29"/>
      <c r="C11" s="230"/>
      <c r="D11" s="230"/>
      <c r="E11" s="230"/>
      <c r="F11" s="230"/>
      <c r="G11" s="230"/>
      <c r="H11" s="230"/>
      <c r="I11" s="230"/>
      <c r="J11" s="230"/>
    </row>
    <row r="12" spans="1:52" ht="12.6" customHeight="1" x14ac:dyDescent="0.2">
      <c r="A12" s="29" t="s">
        <v>311</v>
      </c>
      <c r="B12" s="27"/>
      <c r="C12" s="167"/>
      <c r="D12" s="167"/>
      <c r="E12" s="167"/>
      <c r="F12" s="167"/>
      <c r="G12" s="167"/>
      <c r="H12" s="167"/>
      <c r="I12" s="167"/>
      <c r="J12" s="167"/>
    </row>
    <row r="13" spans="1:52" ht="12.6" customHeight="1" x14ac:dyDescent="0.2">
      <c r="A13" s="29" t="s">
        <v>312</v>
      </c>
      <c r="B13" s="27"/>
      <c r="C13" s="167">
        <f>'3. Monatsablesung'!E10</f>
        <v>1</v>
      </c>
      <c r="D13" s="167">
        <f>'3. Monatsablesung'!F10</f>
        <v>1</v>
      </c>
      <c r="E13" s="167">
        <f>'3. Monatsablesung'!G10</f>
        <v>1</v>
      </c>
      <c r="F13" s="167">
        <f>'3. Monatsablesung'!H10</f>
        <v>1</v>
      </c>
      <c r="G13" s="167">
        <f>'3. Monatsablesung'!I10</f>
        <v>1</v>
      </c>
      <c r="H13" s="167">
        <f>'3. Monatsablesung'!J10</f>
        <v>1</v>
      </c>
      <c r="I13" s="167">
        <f>'3. Monatsablesung'!K10</f>
        <v>1</v>
      </c>
      <c r="J13" s="167">
        <f>'3. Monatsablesung'!L10</f>
        <v>1</v>
      </c>
    </row>
    <row r="14" spans="1:52" ht="12.6" customHeight="1" x14ac:dyDescent="0.2">
      <c r="A14" s="126" t="s">
        <v>170</v>
      </c>
      <c r="B14" s="55" t="s">
        <v>171</v>
      </c>
      <c r="C14" s="29" t="s">
        <v>172</v>
      </c>
      <c r="D14" s="29" t="s">
        <v>172</v>
      </c>
      <c r="E14" s="29" t="s">
        <v>172</v>
      </c>
      <c r="F14" s="29" t="s">
        <v>172</v>
      </c>
      <c r="G14" s="29" t="s">
        <v>172</v>
      </c>
      <c r="H14" s="29" t="s">
        <v>172</v>
      </c>
      <c r="I14" s="29" t="s">
        <v>172</v>
      </c>
      <c r="J14" s="29" t="s">
        <v>172</v>
      </c>
    </row>
    <row r="15" spans="1:52" ht="12.6" customHeight="1" x14ac:dyDescent="0.2">
      <c r="A15" s="30" t="s">
        <v>313</v>
      </c>
      <c r="B15" s="158">
        <f>B7</f>
        <v>45658</v>
      </c>
      <c r="C15" s="179"/>
      <c r="D15" s="179"/>
      <c r="E15" s="179"/>
      <c r="F15" s="179"/>
      <c r="G15" s="179"/>
      <c r="H15" s="179"/>
      <c r="I15" s="179"/>
      <c r="J15" s="179"/>
    </row>
    <row r="16" spans="1:52" ht="12.6" customHeight="1" x14ac:dyDescent="0.2">
      <c r="A16" s="29" t="s">
        <v>314</v>
      </c>
      <c r="B16" s="29"/>
      <c r="C16" s="179"/>
      <c r="D16" s="179"/>
      <c r="E16" s="179"/>
      <c r="F16" s="179"/>
      <c r="G16" s="179"/>
      <c r="H16" s="179"/>
      <c r="I16" s="179"/>
      <c r="J16" s="179"/>
    </row>
    <row r="17" spans="1:10" ht="12.6" customHeight="1" x14ac:dyDescent="0.2">
      <c r="A17" s="29" t="s">
        <v>315</v>
      </c>
      <c r="B17" s="158"/>
      <c r="C17" s="179"/>
      <c r="D17" s="179"/>
      <c r="E17" s="161"/>
      <c r="F17" s="179"/>
      <c r="G17" s="179"/>
      <c r="H17" s="179"/>
      <c r="I17" s="179"/>
      <c r="J17" s="179"/>
    </row>
    <row r="18" spans="1:10" ht="12.6" customHeight="1" x14ac:dyDescent="0.2">
      <c r="A18" s="30" t="s">
        <v>316</v>
      </c>
      <c r="B18" s="158">
        <f>D7</f>
        <v>46024</v>
      </c>
      <c r="C18" s="179"/>
      <c r="D18" s="179"/>
      <c r="E18" s="179"/>
      <c r="F18" s="179"/>
      <c r="G18" s="179"/>
      <c r="H18" s="179"/>
      <c r="I18" s="179"/>
      <c r="J18" s="179"/>
    </row>
    <row r="19" spans="1:10" ht="12.6" customHeight="1" x14ac:dyDescent="0.2">
      <c r="A19" s="19" t="s">
        <v>317</v>
      </c>
      <c r="B19" s="17"/>
      <c r="C19" s="156" t="str">
        <f t="shared" ref="C19:J19" si="0">IF(C9="","",(C16-C15)*C12+(C18-C17)*C13)</f>
        <v/>
      </c>
      <c r="D19" s="156" t="str">
        <f t="shared" si="0"/>
        <v/>
      </c>
      <c r="E19" s="156" t="str">
        <f t="shared" si="0"/>
        <v/>
      </c>
      <c r="F19" s="156" t="str">
        <f t="shared" si="0"/>
        <v/>
      </c>
      <c r="G19" s="156" t="str">
        <f t="shared" si="0"/>
        <v/>
      </c>
      <c r="H19" s="156" t="str">
        <f t="shared" si="0"/>
        <v/>
      </c>
      <c r="I19" s="156" t="str">
        <f t="shared" si="0"/>
        <v/>
      </c>
      <c r="J19" s="156" t="str">
        <f t="shared" si="0"/>
        <v/>
      </c>
    </row>
    <row r="20" spans="1:10" ht="12.6" customHeight="1" x14ac:dyDescent="0.2">
      <c r="A20" s="126" t="s">
        <v>318</v>
      </c>
      <c r="B20" s="126"/>
      <c r="C20" s="155" t="str">
        <f t="shared" ref="C20:J20" si="1">IF(C19="","",C19*365/($B18-$B15))</f>
        <v/>
      </c>
      <c r="D20" s="155" t="str">
        <f t="shared" si="1"/>
        <v/>
      </c>
      <c r="E20" s="155" t="str">
        <f t="shared" si="1"/>
        <v/>
      </c>
      <c r="F20" s="155" t="str">
        <f t="shared" si="1"/>
        <v/>
      </c>
      <c r="G20" s="155" t="str">
        <f t="shared" si="1"/>
        <v/>
      </c>
      <c r="H20" s="155" t="str">
        <f t="shared" si="1"/>
        <v/>
      </c>
      <c r="I20" s="155" t="str">
        <f t="shared" si="1"/>
        <v/>
      </c>
      <c r="J20" s="155" t="str">
        <f t="shared" si="1"/>
        <v/>
      </c>
    </row>
    <row r="21" spans="1:10" ht="12.6" customHeight="1" x14ac:dyDescent="0.2">
      <c r="A21" s="29" t="s">
        <v>247</v>
      </c>
      <c r="B21" s="126"/>
      <c r="C21" s="181" t="str">
        <f>IF(C9="","",'2. Referenzkosten'!C19)</f>
        <v/>
      </c>
      <c r="D21" s="181" t="str">
        <f>IF(D9="","",'2. Referenzkosten'!D19)</f>
        <v/>
      </c>
      <c r="E21" s="181" t="str">
        <f>IF(E9="","",'2. Referenzkosten'!E19)</f>
        <v/>
      </c>
      <c r="F21" s="181" t="str">
        <f>IF(F9="","",'2. Referenzkosten'!F19)</f>
        <v/>
      </c>
      <c r="G21" s="181" t="str">
        <f>IF(G9="","",'2. Referenzkosten'!G19)</f>
        <v/>
      </c>
      <c r="H21" s="181" t="str">
        <f>IF(H9="","",'2. Referenzkosten'!H19)</f>
        <v/>
      </c>
      <c r="I21" s="181" t="str">
        <f>IF(I9="","",'2. Referenzkosten'!I19)</f>
        <v/>
      </c>
      <c r="J21" s="181" t="str">
        <f>IF(J9="","",'2. Referenzkosten'!J19)</f>
        <v/>
      </c>
    </row>
    <row r="22" spans="1:10" ht="12.6" customHeight="1" x14ac:dyDescent="0.2">
      <c r="A22" s="29" t="s">
        <v>248</v>
      </c>
      <c r="B22" s="126"/>
      <c r="C22" s="181" t="str">
        <f t="shared" ref="C22:J22" si="2">IF(C19="","",1)</f>
        <v/>
      </c>
      <c r="D22" s="181" t="str">
        <f t="shared" si="2"/>
        <v/>
      </c>
      <c r="E22" s="181" t="str">
        <f t="shared" si="2"/>
        <v/>
      </c>
      <c r="F22" s="181" t="str">
        <f t="shared" si="2"/>
        <v/>
      </c>
      <c r="G22" s="181" t="str">
        <f t="shared" si="2"/>
        <v/>
      </c>
      <c r="H22" s="181" t="str">
        <f t="shared" si="2"/>
        <v/>
      </c>
      <c r="I22" s="181" t="str">
        <f t="shared" si="2"/>
        <v/>
      </c>
      <c r="J22" s="181" t="str">
        <f t="shared" si="2"/>
        <v/>
      </c>
    </row>
    <row r="23" spans="1:10" ht="12.6" customHeight="1" x14ac:dyDescent="0.2">
      <c r="A23" s="119" t="s">
        <v>249</v>
      </c>
      <c r="B23" s="126"/>
      <c r="C23" s="150" t="str">
        <f t="shared" ref="C23:J23" si="3">IF(C19="","",C21*C22-C20)</f>
        <v/>
      </c>
      <c r="D23" s="150" t="str">
        <f t="shared" si="3"/>
        <v/>
      </c>
      <c r="E23" s="150" t="str">
        <f t="shared" si="3"/>
        <v/>
      </c>
      <c r="F23" s="150" t="str">
        <f t="shared" si="3"/>
        <v/>
      </c>
      <c r="G23" s="150" t="str">
        <f t="shared" si="3"/>
        <v/>
      </c>
      <c r="H23" s="150" t="str">
        <f t="shared" si="3"/>
        <v/>
      </c>
      <c r="I23" s="150" t="str">
        <f t="shared" si="3"/>
        <v/>
      </c>
      <c r="J23" s="150" t="str">
        <f t="shared" si="3"/>
        <v/>
      </c>
    </row>
    <row r="24" spans="1:10" ht="12.6" customHeight="1" x14ac:dyDescent="0.2">
      <c r="A24" s="19" t="str">
        <f>"E15. aktueller Bruttopreis ("&amp;'1. Nutzung'!Währung&amp;"/kWh)"</f>
        <v>E15. aktueller Bruttopreis (€/kWh)</v>
      </c>
      <c r="B24" s="19"/>
      <c r="C24" s="153">
        <v>0.30470000000000003</v>
      </c>
      <c r="D24" s="153" t="str">
        <f t="shared" ref="D24:J24" si="4">IF(D19="","",$C24)</f>
        <v/>
      </c>
      <c r="E24" s="153" t="str">
        <f t="shared" si="4"/>
        <v/>
      </c>
      <c r="F24" s="153" t="str">
        <f t="shared" si="4"/>
        <v/>
      </c>
      <c r="G24" s="153" t="str">
        <f t="shared" si="4"/>
        <v/>
      </c>
      <c r="H24" s="153" t="str">
        <f t="shared" si="4"/>
        <v/>
      </c>
      <c r="I24" s="153" t="str">
        <f t="shared" si="4"/>
        <v/>
      </c>
      <c r="J24" s="153" t="str">
        <f t="shared" si="4"/>
        <v/>
      </c>
    </row>
    <row r="25" spans="1:10" ht="12.6" customHeight="1" x14ac:dyDescent="0.2">
      <c r="A25" s="121" t="str">
        <f>"E16. Kosteneinsparung ("&amp;'1. Nutzung'!Währung&amp;"/Jahr)"</f>
        <v>E16. Kosteneinsparung (€/Jahr)</v>
      </c>
      <c r="B25" s="121"/>
      <c r="C25" s="150" t="str">
        <f t="shared" ref="C25:J25" si="5">IF(C19="","",C23*C24)</f>
        <v/>
      </c>
      <c r="D25" s="150" t="str">
        <f t="shared" si="5"/>
        <v/>
      </c>
      <c r="E25" s="150" t="str">
        <f t="shared" si="5"/>
        <v/>
      </c>
      <c r="F25" s="150" t="str">
        <f t="shared" si="5"/>
        <v/>
      </c>
      <c r="G25" s="150" t="str">
        <f t="shared" si="5"/>
        <v/>
      </c>
      <c r="H25" s="150" t="str">
        <f t="shared" si="5"/>
        <v/>
      </c>
      <c r="I25" s="150" t="str">
        <f t="shared" si="5"/>
        <v/>
      </c>
      <c r="J25" s="150" t="str">
        <f t="shared" si="5"/>
        <v/>
      </c>
    </row>
    <row r="26" spans="1:10" ht="12.6" customHeight="1" x14ac:dyDescent="0.2">
      <c r="A26" s="75" t="s">
        <v>176</v>
      </c>
      <c r="B26" s="87"/>
      <c r="C26" s="24" t="str">
        <f>'3. Monatsablesung'!E25</f>
        <v>H.1.0.0</v>
      </c>
      <c r="D26" s="24" t="str">
        <f>'3. Monatsablesung'!F25</f>
        <v>H.2.0.0</v>
      </c>
      <c r="E26" s="24" t="str">
        <f>'3. Monatsablesung'!G25</f>
        <v/>
      </c>
      <c r="F26" s="24" t="str">
        <f>'3. Monatsablesung'!H25</f>
        <v/>
      </c>
      <c r="G26" s="24" t="str">
        <f>'3. Monatsablesung'!I25</f>
        <v/>
      </c>
      <c r="H26" s="24" t="str">
        <f>'3. Monatsablesung'!J25</f>
        <v/>
      </c>
      <c r="I26" s="24" t="str">
        <f>'3. Monatsablesung'!K25</f>
        <v/>
      </c>
      <c r="J26" s="24" t="str">
        <f>'3. Monatsablesung'!L25</f>
        <v/>
      </c>
    </row>
    <row r="27" spans="1:10" ht="12.6" customHeight="1" x14ac:dyDescent="0.2">
      <c r="A27" s="29" t="s">
        <v>177</v>
      </c>
      <c r="B27" s="29"/>
      <c r="C27" s="179"/>
      <c r="D27" s="179"/>
      <c r="E27" s="179"/>
      <c r="F27" s="179"/>
      <c r="G27" s="179"/>
      <c r="H27" s="179"/>
      <c r="I27" s="179"/>
      <c r="J27" s="179"/>
    </row>
    <row r="28" spans="1:10" ht="12.6" customHeight="1" x14ac:dyDescent="0.2">
      <c r="A28" s="29" t="s">
        <v>178</v>
      </c>
      <c r="B28" s="29"/>
      <c r="C28" s="179">
        <f t="shared" ref="C28:J28" si="6">C27</f>
        <v>0</v>
      </c>
      <c r="D28" s="179">
        <f t="shared" si="6"/>
        <v>0</v>
      </c>
      <c r="E28" s="179">
        <f t="shared" si="6"/>
        <v>0</v>
      </c>
      <c r="F28" s="179">
        <f t="shared" si="6"/>
        <v>0</v>
      </c>
      <c r="G28" s="179">
        <f t="shared" si="6"/>
        <v>0</v>
      </c>
      <c r="H28" s="179">
        <f t="shared" si="6"/>
        <v>0</v>
      </c>
      <c r="I28" s="179">
        <f t="shared" si="6"/>
        <v>0</v>
      </c>
      <c r="J28" s="179">
        <f t="shared" si="6"/>
        <v>0</v>
      </c>
    </row>
    <row r="29" spans="1:10" ht="12.6" customHeight="1" x14ac:dyDescent="0.2">
      <c r="A29" s="180" t="s">
        <v>319</v>
      </c>
      <c r="B29" s="29"/>
      <c r="C29" s="229"/>
      <c r="D29" s="229"/>
      <c r="E29" s="229"/>
      <c r="F29" s="229"/>
      <c r="G29" s="229"/>
      <c r="H29" s="229"/>
      <c r="I29" s="229"/>
      <c r="J29" s="229"/>
    </row>
    <row r="30" spans="1:10" ht="12.6" customHeight="1" x14ac:dyDescent="0.2">
      <c r="A30" s="29" t="s">
        <v>320</v>
      </c>
      <c r="B30" s="29"/>
      <c r="C30" s="188">
        <f>'3. Monatsablesung'!E29</f>
        <v>10.55</v>
      </c>
      <c r="D30" s="188">
        <f>'3. Monatsablesung'!F29</f>
        <v>1</v>
      </c>
      <c r="E30" s="188">
        <f>'3. Monatsablesung'!G29</f>
        <v>1</v>
      </c>
      <c r="F30" s="189">
        <f>'3. Monatsablesung'!H29</f>
        <v>1</v>
      </c>
      <c r="G30" s="189">
        <f>'3. Monatsablesung'!I29</f>
        <v>1</v>
      </c>
      <c r="H30" s="189">
        <f>'3. Monatsablesung'!J29</f>
        <v>1</v>
      </c>
      <c r="I30" s="189">
        <f>'3. Monatsablesung'!K29</f>
        <v>1</v>
      </c>
      <c r="J30" s="189">
        <f>'3. Monatsablesung'!L29</f>
        <v>1</v>
      </c>
    </row>
    <row r="31" spans="1:10" ht="12.6" customHeight="1" x14ac:dyDescent="0.2">
      <c r="A31" s="29" t="s">
        <v>321</v>
      </c>
      <c r="B31" s="29"/>
      <c r="C31" s="188">
        <f t="shared" ref="C31:J31" si="7">C30</f>
        <v>10.55</v>
      </c>
      <c r="D31" s="188">
        <f t="shared" si="7"/>
        <v>1</v>
      </c>
      <c r="E31" s="188">
        <f t="shared" si="7"/>
        <v>1</v>
      </c>
      <c r="F31" s="189">
        <f t="shared" si="7"/>
        <v>1</v>
      </c>
      <c r="G31" s="189">
        <f t="shared" si="7"/>
        <v>1</v>
      </c>
      <c r="H31" s="189">
        <f t="shared" si="7"/>
        <v>1</v>
      </c>
      <c r="I31" s="189">
        <f t="shared" si="7"/>
        <v>1</v>
      </c>
      <c r="J31" s="189">
        <f t="shared" si="7"/>
        <v>1</v>
      </c>
    </row>
    <row r="32" spans="1:10" ht="12.6" customHeight="1" x14ac:dyDescent="0.2">
      <c r="A32" s="126" t="s">
        <v>170</v>
      </c>
      <c r="B32" s="55" t="s">
        <v>171</v>
      </c>
      <c r="C32" s="29" t="s">
        <v>172</v>
      </c>
      <c r="D32" s="29" t="s">
        <v>172</v>
      </c>
      <c r="E32" s="29" t="s">
        <v>172</v>
      </c>
      <c r="F32" s="29" t="s">
        <v>172</v>
      </c>
      <c r="G32" s="29" t="s">
        <v>172</v>
      </c>
      <c r="H32" s="29" t="s">
        <v>172</v>
      </c>
      <c r="I32" s="29" t="s">
        <v>172</v>
      </c>
      <c r="J32" s="29" t="s">
        <v>172</v>
      </c>
    </row>
    <row r="33" spans="1:10" ht="12.6" customHeight="1" x14ac:dyDescent="0.2">
      <c r="A33" s="30" t="s">
        <v>322</v>
      </c>
      <c r="B33" s="158">
        <f>B7</f>
        <v>45658</v>
      </c>
      <c r="C33" s="179"/>
      <c r="D33" s="179"/>
      <c r="E33" s="179"/>
      <c r="F33" s="179"/>
      <c r="G33" s="179"/>
      <c r="H33" s="179"/>
      <c r="I33" s="179"/>
      <c r="J33" s="179"/>
    </row>
    <row r="34" spans="1:10" ht="12.6" customHeight="1" x14ac:dyDescent="0.2">
      <c r="A34" s="29" t="s">
        <v>323</v>
      </c>
      <c r="B34" s="29"/>
      <c r="C34" s="179"/>
      <c r="D34" s="179"/>
      <c r="E34" s="179"/>
      <c r="F34" s="179"/>
      <c r="G34" s="179"/>
      <c r="H34" s="179"/>
      <c r="I34" s="179"/>
      <c r="J34" s="179"/>
    </row>
    <row r="35" spans="1:10" ht="12.6" customHeight="1" x14ac:dyDescent="0.2">
      <c r="A35" s="29" t="s">
        <v>324</v>
      </c>
      <c r="B35" s="158"/>
      <c r="C35" s="179"/>
      <c r="D35" s="179"/>
      <c r="E35" s="179"/>
      <c r="F35" s="179"/>
      <c r="G35" s="179"/>
      <c r="H35" s="179"/>
      <c r="I35" s="179"/>
      <c r="J35" s="179"/>
    </row>
    <row r="36" spans="1:10" x14ac:dyDescent="0.2">
      <c r="A36" s="30" t="s">
        <v>325</v>
      </c>
      <c r="B36" s="158">
        <f>D7</f>
        <v>46024</v>
      </c>
      <c r="C36" s="179"/>
      <c r="D36" s="179"/>
      <c r="E36" s="179"/>
      <c r="F36" s="179"/>
      <c r="G36" s="179"/>
      <c r="H36" s="179"/>
      <c r="I36" s="179"/>
      <c r="J36" s="179"/>
    </row>
    <row r="37" spans="1:10" x14ac:dyDescent="0.2">
      <c r="A37" s="19" t="s">
        <v>326</v>
      </c>
      <c r="B37" s="17"/>
      <c r="C37" s="156" t="str">
        <f t="shared" ref="C37:J37" si="8">IF(C27="","",(C34-C33)*C30+(C36-C35)*C31)</f>
        <v/>
      </c>
      <c r="D37" s="156" t="str">
        <f t="shared" si="8"/>
        <v/>
      </c>
      <c r="E37" s="156" t="str">
        <f t="shared" si="8"/>
        <v/>
      </c>
      <c r="F37" s="156" t="str">
        <f t="shared" si="8"/>
        <v/>
      </c>
      <c r="G37" s="156" t="str">
        <f t="shared" si="8"/>
        <v/>
      </c>
      <c r="H37" s="156" t="str">
        <f t="shared" si="8"/>
        <v/>
      </c>
      <c r="I37" s="156" t="str">
        <f t="shared" si="8"/>
        <v/>
      </c>
      <c r="J37" s="156" t="str">
        <f t="shared" si="8"/>
        <v/>
      </c>
    </row>
    <row r="38" spans="1:10" ht="12.6" customHeight="1" x14ac:dyDescent="0.2">
      <c r="A38" s="126" t="s">
        <v>327</v>
      </c>
      <c r="B38" s="29"/>
      <c r="C38" s="155" t="str">
        <f t="shared" ref="C38:J38" si="9">IF(C37="","",C37*365/($B36-$B33))</f>
        <v/>
      </c>
      <c r="D38" s="155" t="str">
        <f t="shared" si="9"/>
        <v/>
      </c>
      <c r="E38" s="155" t="str">
        <f t="shared" si="9"/>
        <v/>
      </c>
      <c r="F38" s="155" t="str">
        <f t="shared" si="9"/>
        <v/>
      </c>
      <c r="G38" s="155" t="str">
        <f t="shared" si="9"/>
        <v/>
      </c>
      <c r="H38" s="155" t="str">
        <f t="shared" si="9"/>
        <v/>
      </c>
      <c r="I38" s="155" t="str">
        <f t="shared" si="9"/>
        <v/>
      </c>
      <c r="J38" s="155" t="str">
        <f t="shared" si="9"/>
        <v/>
      </c>
    </row>
    <row r="39" spans="1:10" ht="12.6" customHeight="1" x14ac:dyDescent="0.2">
      <c r="A39" s="29" t="s">
        <v>328</v>
      </c>
      <c r="B39" s="29"/>
      <c r="C39" s="160">
        <f>0.15 + 0.85*3249*($B$36-$B$33)/($J$7*365)</f>
        <v>1.1407750140907198</v>
      </c>
      <c r="D39" s="160" t="str">
        <f>IF(D37="","",0.15 + 0.85*3249*($B$36-$B$33)/($J$7*365))</f>
        <v/>
      </c>
      <c r="E39" s="160" t="str">
        <f t="shared" ref="E39:J39" si="10">IF(E37="","",0.15 + 0.85*3249*($B$36-$B$33)/($J$7*365))</f>
        <v/>
      </c>
      <c r="F39" s="160" t="str">
        <f t="shared" si="10"/>
        <v/>
      </c>
      <c r="G39" s="160" t="str">
        <f t="shared" si="10"/>
        <v/>
      </c>
      <c r="H39" s="160" t="str">
        <f t="shared" si="10"/>
        <v/>
      </c>
      <c r="I39" s="160" t="str">
        <f t="shared" si="10"/>
        <v/>
      </c>
      <c r="J39" s="160" t="str">
        <f t="shared" si="10"/>
        <v/>
      </c>
    </row>
    <row r="40" spans="1:10" ht="12.6" customHeight="1" x14ac:dyDescent="0.2">
      <c r="A40" s="29" t="s">
        <v>329</v>
      </c>
      <c r="B40" s="126"/>
      <c r="C40" s="181" t="str">
        <f>IF(C37="","",'2. Referenzkosten'!C38)</f>
        <v/>
      </c>
      <c r="D40" s="181" t="str">
        <f>IF(D37="","",'2. Referenzkosten'!D38)</f>
        <v/>
      </c>
      <c r="E40" s="181" t="str">
        <f>IF(E37="","",'2. Referenzkosten'!E38)</f>
        <v/>
      </c>
      <c r="F40" s="181" t="str">
        <f>IF(F37="","",'2. Referenzkosten'!F38)</f>
        <v/>
      </c>
      <c r="G40" s="181" t="str">
        <f>IF(G37="","",'2. Referenzkosten'!G38)</f>
        <v/>
      </c>
      <c r="H40" s="181" t="str">
        <f>IF(H37="","",'2. Referenzkosten'!H38)</f>
        <v/>
      </c>
      <c r="I40" s="181" t="str">
        <f>IF(I37="","",'2. Referenzkosten'!I38)</f>
        <v/>
      </c>
      <c r="J40" s="181" t="str">
        <f>IF(J37="","",'2. Referenzkosten'!J38)</f>
        <v/>
      </c>
    </row>
    <row r="41" spans="1:10" ht="12.6" customHeight="1" x14ac:dyDescent="0.2">
      <c r="A41" s="29" t="s">
        <v>330</v>
      </c>
      <c r="B41" s="126"/>
      <c r="C41" s="181" t="str">
        <f t="shared" ref="C41:J41" si="11">IF(C37="","",1)</f>
        <v/>
      </c>
      <c r="D41" s="181" t="str">
        <f t="shared" si="11"/>
        <v/>
      </c>
      <c r="E41" s="181" t="str">
        <f t="shared" si="11"/>
        <v/>
      </c>
      <c r="F41" s="181" t="str">
        <f t="shared" si="11"/>
        <v/>
      </c>
      <c r="G41" s="181" t="str">
        <f t="shared" si="11"/>
        <v/>
      </c>
      <c r="H41" s="181" t="str">
        <f t="shared" si="11"/>
        <v/>
      </c>
      <c r="I41" s="181" t="str">
        <f t="shared" si="11"/>
        <v/>
      </c>
      <c r="J41" s="181" t="str">
        <f t="shared" si="11"/>
        <v/>
      </c>
    </row>
    <row r="42" spans="1:10" ht="12.6" customHeight="1" x14ac:dyDescent="0.2">
      <c r="A42" s="119" t="s">
        <v>331</v>
      </c>
      <c r="B42" s="126"/>
      <c r="C42" s="150" t="str">
        <f t="shared" ref="C42:J42" si="12">IF(C37="","",C40*C41-C38*C39)</f>
        <v/>
      </c>
      <c r="D42" s="150" t="str">
        <f t="shared" si="12"/>
        <v/>
      </c>
      <c r="E42" s="150" t="str">
        <f t="shared" si="12"/>
        <v/>
      </c>
      <c r="F42" s="150" t="str">
        <f t="shared" si="12"/>
        <v/>
      </c>
      <c r="G42" s="150" t="str">
        <f t="shared" si="12"/>
        <v/>
      </c>
      <c r="H42" s="150" t="str">
        <f t="shared" si="12"/>
        <v/>
      </c>
      <c r="I42" s="150" t="str">
        <f t="shared" si="12"/>
        <v/>
      </c>
      <c r="J42" s="150" t="str">
        <f t="shared" si="12"/>
        <v/>
      </c>
    </row>
    <row r="43" spans="1:10" ht="12.6" customHeight="1" x14ac:dyDescent="0.2">
      <c r="A43" s="19" t="str">
        <f>"H16. aktueller Bruttopreis ("&amp;'1. Nutzung'!Währung&amp;"/kWh)"</f>
        <v>H16. aktueller Bruttopreis (€/kWh)</v>
      </c>
      <c r="B43" s="19"/>
      <c r="C43" s="153">
        <v>0.12620000000000001</v>
      </c>
      <c r="D43" s="153" t="str">
        <f t="shared" ref="D43:J43" si="13">IF(D38="","",$C43)</f>
        <v/>
      </c>
      <c r="E43" s="153" t="str">
        <f t="shared" si="13"/>
        <v/>
      </c>
      <c r="F43" s="153" t="str">
        <f t="shared" si="13"/>
        <v/>
      </c>
      <c r="G43" s="153" t="str">
        <f t="shared" si="13"/>
        <v/>
      </c>
      <c r="H43" s="153" t="str">
        <f t="shared" si="13"/>
        <v/>
      </c>
      <c r="I43" s="153" t="str">
        <f t="shared" si="13"/>
        <v/>
      </c>
      <c r="J43" s="153" t="str">
        <f t="shared" si="13"/>
        <v/>
      </c>
    </row>
    <row r="44" spans="1:10" ht="12.6" customHeight="1" x14ac:dyDescent="0.2">
      <c r="A44" s="121" t="str">
        <f>"H17. Kosteneinsparung ("&amp;'1. Nutzung'!Währung&amp;"/Jahr)"</f>
        <v>H17. Kosteneinsparung (€/Jahr)</v>
      </c>
      <c r="B44" s="121"/>
      <c r="C44" s="150" t="str">
        <f t="shared" ref="C44:J44" si="14">IF(C38="","",C42*C43)</f>
        <v/>
      </c>
      <c r="D44" s="150" t="str">
        <f t="shared" si="14"/>
        <v/>
      </c>
      <c r="E44" s="150" t="str">
        <f t="shared" si="14"/>
        <v/>
      </c>
      <c r="F44" s="150" t="str">
        <f t="shared" si="14"/>
        <v/>
      </c>
      <c r="G44" s="150" t="str">
        <f t="shared" si="14"/>
        <v/>
      </c>
      <c r="H44" s="150" t="str">
        <f t="shared" si="14"/>
        <v/>
      </c>
      <c r="I44" s="150" t="str">
        <f t="shared" si="14"/>
        <v/>
      </c>
      <c r="J44" s="150" t="str">
        <f t="shared" si="14"/>
        <v/>
      </c>
    </row>
    <row r="45" spans="1:10" ht="12.6" customHeight="1" x14ac:dyDescent="0.2">
      <c r="A45" s="75" t="s">
        <v>188</v>
      </c>
      <c r="B45" s="87"/>
      <c r="C45" s="24" t="str">
        <f>'3. Monatsablesung'!E44</f>
        <v>W.1.0.0</v>
      </c>
      <c r="D45" s="24" t="str">
        <f>'3. Monatsablesung'!F44</f>
        <v/>
      </c>
      <c r="E45" s="24" t="str">
        <f>'3. Monatsablesung'!G44</f>
        <v/>
      </c>
      <c r="F45" s="24" t="str">
        <f>'3. Monatsablesung'!H44</f>
        <v/>
      </c>
      <c r="G45" s="24" t="str">
        <f>'3. Monatsablesung'!I44</f>
        <v/>
      </c>
      <c r="H45" s="24" t="str">
        <f>'3. Monatsablesung'!J44</f>
        <v/>
      </c>
      <c r="I45" s="24" t="str">
        <f>'3. Monatsablesung'!K44</f>
        <v/>
      </c>
      <c r="J45" s="24" t="str">
        <f>'3. Monatsablesung'!L44</f>
        <v/>
      </c>
    </row>
    <row r="46" spans="1:10" ht="12.6" customHeight="1" x14ac:dyDescent="0.2">
      <c r="A46" s="29" t="s">
        <v>230</v>
      </c>
      <c r="B46" s="29"/>
      <c r="C46" s="179"/>
      <c r="D46" s="179"/>
      <c r="E46" s="179"/>
      <c r="F46" s="179"/>
      <c r="G46" s="179"/>
      <c r="H46" s="179"/>
      <c r="I46" s="179"/>
      <c r="J46" s="179"/>
    </row>
    <row r="47" spans="1:10" ht="12.6" customHeight="1" x14ac:dyDescent="0.2">
      <c r="A47" s="29" t="s">
        <v>190</v>
      </c>
      <c r="B47" s="29"/>
      <c r="C47" s="179">
        <f t="shared" ref="C47:J47" si="15">C46</f>
        <v>0</v>
      </c>
      <c r="D47" s="179">
        <f t="shared" si="15"/>
        <v>0</v>
      </c>
      <c r="E47" s="179">
        <f t="shared" si="15"/>
        <v>0</v>
      </c>
      <c r="F47" s="179">
        <f t="shared" si="15"/>
        <v>0</v>
      </c>
      <c r="G47" s="179">
        <f t="shared" si="15"/>
        <v>0</v>
      </c>
      <c r="H47" s="179">
        <f t="shared" si="15"/>
        <v>0</v>
      </c>
      <c r="I47" s="179">
        <f t="shared" si="15"/>
        <v>0</v>
      </c>
      <c r="J47" s="179">
        <f t="shared" si="15"/>
        <v>0</v>
      </c>
    </row>
    <row r="48" spans="1:10" ht="12.6" customHeight="1" x14ac:dyDescent="0.2">
      <c r="A48" s="180" t="s">
        <v>332</v>
      </c>
      <c r="B48" s="29"/>
      <c r="C48" s="228"/>
      <c r="D48" s="228"/>
      <c r="E48" s="228"/>
      <c r="F48" s="229"/>
      <c r="G48" s="229"/>
      <c r="H48" s="229"/>
      <c r="I48" s="229"/>
      <c r="J48" s="229"/>
    </row>
    <row r="49" spans="1:10" ht="12.6" customHeight="1" x14ac:dyDescent="0.2">
      <c r="A49" s="126" t="s">
        <v>170</v>
      </c>
      <c r="B49" s="55" t="s">
        <v>171</v>
      </c>
      <c r="C49" s="29" t="s">
        <v>172</v>
      </c>
      <c r="D49" s="29" t="s">
        <v>172</v>
      </c>
      <c r="E49" s="29" t="s">
        <v>172</v>
      </c>
      <c r="F49" s="29" t="s">
        <v>172</v>
      </c>
      <c r="G49" s="29" t="s">
        <v>172</v>
      </c>
      <c r="H49" s="29" t="s">
        <v>172</v>
      </c>
      <c r="I49" s="29" t="s">
        <v>172</v>
      </c>
      <c r="J49" s="29" t="s">
        <v>172</v>
      </c>
    </row>
    <row r="50" spans="1:10" ht="12.6" customHeight="1" x14ac:dyDescent="0.2">
      <c r="A50" s="30" t="s">
        <v>333</v>
      </c>
      <c r="B50" s="158">
        <f>B7</f>
        <v>45658</v>
      </c>
      <c r="C50" s="179"/>
      <c r="D50" s="179"/>
      <c r="E50" s="179"/>
      <c r="F50" s="179"/>
      <c r="G50" s="179"/>
      <c r="H50" s="179"/>
      <c r="I50" s="179"/>
      <c r="J50" s="179"/>
    </row>
    <row r="51" spans="1:10" ht="12.6" customHeight="1" x14ac:dyDescent="0.2">
      <c r="A51" s="29" t="s">
        <v>334</v>
      </c>
      <c r="B51" s="29"/>
      <c r="C51" s="179"/>
      <c r="D51" s="179"/>
      <c r="E51" s="159"/>
      <c r="F51" s="179"/>
      <c r="G51" s="179"/>
      <c r="H51" s="179"/>
      <c r="I51" s="179"/>
      <c r="J51" s="179"/>
    </row>
    <row r="52" spans="1:10" ht="12.6" customHeight="1" x14ac:dyDescent="0.2">
      <c r="A52" s="29" t="s">
        <v>335</v>
      </c>
      <c r="B52" s="158"/>
      <c r="C52" s="179"/>
      <c r="D52" s="179"/>
      <c r="E52" s="179"/>
      <c r="F52" s="179"/>
      <c r="G52" s="179"/>
      <c r="H52" s="179"/>
      <c r="I52" s="179"/>
      <c r="J52" s="179"/>
    </row>
    <row r="53" spans="1:10" ht="12.6" customHeight="1" x14ac:dyDescent="0.2">
      <c r="A53" s="30" t="s">
        <v>336</v>
      </c>
      <c r="B53" s="158">
        <f>D7</f>
        <v>46024</v>
      </c>
      <c r="C53" s="179"/>
      <c r="D53" s="179"/>
      <c r="E53" s="179"/>
      <c r="F53" s="179"/>
      <c r="G53" s="179"/>
      <c r="H53" s="179"/>
      <c r="I53" s="179"/>
      <c r="J53" s="179"/>
    </row>
    <row r="54" spans="1:10" ht="12.6" customHeight="1" x14ac:dyDescent="0.2">
      <c r="A54" s="19" t="s">
        <v>337</v>
      </c>
      <c r="B54" s="17"/>
      <c r="C54" s="156" t="str">
        <f t="shared" ref="C54:J54" si="16">IF(C46="","",(C51-C50)+(C53-C52))</f>
        <v/>
      </c>
      <c r="D54" s="156" t="str">
        <f t="shared" si="16"/>
        <v/>
      </c>
      <c r="E54" s="156" t="str">
        <f t="shared" si="16"/>
        <v/>
      </c>
      <c r="F54" s="156" t="str">
        <f t="shared" si="16"/>
        <v/>
      </c>
      <c r="G54" s="156" t="str">
        <f t="shared" si="16"/>
        <v/>
      </c>
      <c r="H54" s="156" t="str">
        <f t="shared" si="16"/>
        <v/>
      </c>
      <c r="I54" s="156" t="str">
        <f t="shared" si="16"/>
        <v/>
      </c>
      <c r="J54" s="156" t="str">
        <f t="shared" si="16"/>
        <v/>
      </c>
    </row>
    <row r="55" spans="1:10" ht="12.6" customHeight="1" x14ac:dyDescent="0.2">
      <c r="A55" s="126" t="s">
        <v>430</v>
      </c>
      <c r="B55" s="29"/>
      <c r="C55" s="155" t="str">
        <f t="shared" ref="C55:J55" si="17">IF(C54="","",C54*365/($B53-$B50))</f>
        <v/>
      </c>
      <c r="D55" s="155" t="str">
        <f t="shared" si="17"/>
        <v/>
      </c>
      <c r="E55" s="155" t="str">
        <f t="shared" si="17"/>
        <v/>
      </c>
      <c r="F55" s="155" t="str">
        <f t="shared" si="17"/>
        <v/>
      </c>
      <c r="G55" s="155" t="str">
        <f t="shared" si="17"/>
        <v/>
      </c>
      <c r="H55" s="155" t="str">
        <f t="shared" si="17"/>
        <v/>
      </c>
      <c r="I55" s="155" t="str">
        <f t="shared" si="17"/>
        <v/>
      </c>
      <c r="J55" s="155" t="str">
        <f t="shared" si="17"/>
        <v/>
      </c>
    </row>
    <row r="56" spans="1:10" ht="12.6" customHeight="1" x14ac:dyDescent="0.2">
      <c r="A56" s="29" t="s">
        <v>431</v>
      </c>
      <c r="B56" s="126"/>
      <c r="C56" s="181" t="str">
        <f>IF(C54="","",'2. Referenzkosten'!C52)</f>
        <v/>
      </c>
      <c r="D56" s="181" t="str">
        <f>IF(D54="","",'2. Referenzkosten'!D52)</f>
        <v/>
      </c>
      <c r="E56" s="181" t="str">
        <f>IF(E54="","",'2. Referenzkosten'!E52)</f>
        <v/>
      </c>
      <c r="F56" s="181" t="str">
        <f>IF(F54="","",'2. Referenzkosten'!F52)</f>
        <v/>
      </c>
      <c r="G56" s="181" t="str">
        <f>IF(G54="","",'2. Referenzkosten'!G52)</f>
        <v/>
      </c>
      <c r="H56" s="181" t="str">
        <f>IF(H54="","",'2. Referenzkosten'!H52)</f>
        <v/>
      </c>
      <c r="I56" s="181" t="str">
        <f>IF(I54="","",'2. Referenzkosten'!I52)</f>
        <v/>
      </c>
      <c r="J56" s="181" t="str">
        <f>IF(J54="","",'2. Referenzkosten'!J52)</f>
        <v/>
      </c>
    </row>
    <row r="57" spans="1:10" ht="12.6" customHeight="1" x14ac:dyDescent="0.2">
      <c r="A57" s="29" t="s">
        <v>432</v>
      </c>
      <c r="B57" s="126"/>
      <c r="C57" s="181" t="str">
        <f t="shared" ref="C57:J57" si="18">IF(C54="","",1)</f>
        <v/>
      </c>
      <c r="D57" s="181" t="str">
        <f t="shared" si="18"/>
        <v/>
      </c>
      <c r="E57" s="181" t="str">
        <f t="shared" si="18"/>
        <v/>
      </c>
      <c r="F57" s="181" t="str">
        <f t="shared" ref="F57:G57" si="19">IF(F54="","",1)</f>
        <v/>
      </c>
      <c r="G57" s="181" t="str">
        <f t="shared" si="19"/>
        <v/>
      </c>
      <c r="H57" s="181" t="str">
        <f t="shared" si="18"/>
        <v/>
      </c>
      <c r="I57" s="181" t="str">
        <f t="shared" si="18"/>
        <v/>
      </c>
      <c r="J57" s="181" t="str">
        <f t="shared" si="18"/>
        <v/>
      </c>
    </row>
    <row r="58" spans="1:10" ht="12.6" customHeight="1" x14ac:dyDescent="0.2">
      <c r="A58" s="119" t="s">
        <v>433</v>
      </c>
      <c r="B58" s="126"/>
      <c r="C58" s="150" t="str">
        <f t="shared" ref="C58:J58" si="20">IF(C54="","",C56*C57-C55)</f>
        <v/>
      </c>
      <c r="D58" s="150" t="str">
        <f t="shared" si="20"/>
        <v/>
      </c>
      <c r="E58" s="150" t="str">
        <f t="shared" si="20"/>
        <v/>
      </c>
      <c r="F58" s="150" t="str">
        <f t="shared" ref="F58:G58" si="21">IF(F54="","",F56*F57-F55)</f>
        <v/>
      </c>
      <c r="G58" s="150" t="str">
        <f t="shared" si="21"/>
        <v/>
      </c>
      <c r="H58" s="150" t="str">
        <f t="shared" si="20"/>
        <v/>
      </c>
      <c r="I58" s="150" t="str">
        <f t="shared" si="20"/>
        <v/>
      </c>
      <c r="J58" s="150" t="str">
        <f t="shared" si="20"/>
        <v/>
      </c>
    </row>
    <row r="59" spans="1:10" ht="12.6" customHeight="1" x14ac:dyDescent="0.2">
      <c r="A59" s="19" t="str">
        <f>"W13. aktueller Bruttopreis ("&amp;'1. Nutzung'!Währung&amp;"/m³)"</f>
        <v>W13. aktueller Bruttopreis (€/m³)</v>
      </c>
      <c r="B59" s="19"/>
      <c r="C59" s="154">
        <v>4.4000000000000004</v>
      </c>
      <c r="D59" s="153" t="str">
        <f t="shared" ref="D59:J59" si="22">IF(D54="","",$C59)</f>
        <v/>
      </c>
      <c r="E59" s="153" t="str">
        <f t="shared" si="22"/>
        <v/>
      </c>
      <c r="F59" s="153" t="str">
        <f t="shared" ref="F59:G59" si="23">IF(F54="","",$C59)</f>
        <v/>
      </c>
      <c r="G59" s="153" t="str">
        <f t="shared" si="23"/>
        <v/>
      </c>
      <c r="H59" s="153" t="str">
        <f t="shared" si="22"/>
        <v/>
      </c>
      <c r="I59" s="153" t="str">
        <f t="shared" si="22"/>
        <v/>
      </c>
      <c r="J59" s="153" t="str">
        <f t="shared" si="22"/>
        <v/>
      </c>
    </row>
    <row r="60" spans="1:10" ht="12.6" customHeight="1" x14ac:dyDescent="0.2">
      <c r="A60" s="121" t="str">
        <f>"W14. Kosteneinsparung ("&amp;'1. Nutzung'!Währung&amp;"/Jahr)"</f>
        <v>W14. Kosteneinsparung (€/Jahr)</v>
      </c>
      <c r="B60" s="121"/>
      <c r="C60" s="150" t="str">
        <f t="shared" ref="C60:J60" si="24">IF(C54="","",C58*C59)</f>
        <v/>
      </c>
      <c r="D60" s="150" t="str">
        <f t="shared" si="24"/>
        <v/>
      </c>
      <c r="E60" s="150" t="str">
        <f t="shared" si="24"/>
        <v/>
      </c>
      <c r="F60" s="150" t="str">
        <f t="shared" si="24"/>
        <v/>
      </c>
      <c r="G60" s="150" t="str">
        <f t="shared" si="24"/>
        <v/>
      </c>
      <c r="H60" s="150" t="str">
        <f t="shared" si="24"/>
        <v/>
      </c>
      <c r="I60" s="150" t="str">
        <f t="shared" si="24"/>
        <v/>
      </c>
      <c r="J60" s="150" t="str">
        <f t="shared" si="24"/>
        <v/>
      </c>
    </row>
    <row r="61" spans="1:10" ht="12.6" customHeight="1" x14ac:dyDescent="0.2">
      <c r="A61" s="75" t="s">
        <v>195</v>
      </c>
      <c r="B61" s="76"/>
      <c r="C61" s="24" t="s">
        <v>196</v>
      </c>
      <c r="D61" s="24" t="s">
        <v>197</v>
      </c>
      <c r="E61" s="24" t="s">
        <v>198</v>
      </c>
      <c r="F61" s="115" t="s">
        <v>199</v>
      </c>
      <c r="G61" s="55" t="s">
        <v>231</v>
      </c>
      <c r="H61" s="24" t="s">
        <v>232</v>
      </c>
      <c r="I61" s="58" t="s">
        <v>233</v>
      </c>
      <c r="J61" s="27"/>
    </row>
    <row r="62" spans="1:10" ht="12.6" customHeight="1" x14ac:dyDescent="0.2">
      <c r="A62" s="119" t="s">
        <v>234</v>
      </c>
      <c r="B62" s="126"/>
      <c r="C62" s="150">
        <f>SUM(C23:J23)</f>
        <v>0</v>
      </c>
      <c r="D62" s="150">
        <f>SUM(C42:J42)</f>
        <v>0</v>
      </c>
      <c r="E62" s="150">
        <f>SUM(C58:J58)</f>
        <v>0</v>
      </c>
      <c r="F62" s="58"/>
      <c r="G62" s="152" t="b">
        <v>0</v>
      </c>
      <c r="H62" s="59">
        <v>0.25</v>
      </c>
      <c r="I62" s="59">
        <v>0.25</v>
      </c>
      <c r="J62" s="27"/>
    </row>
    <row r="63" spans="1:10" ht="12.6" customHeight="1" x14ac:dyDescent="0.2">
      <c r="A63" s="17" t="str">
        <f>"S2. Kosten-Einsparung ("&amp;'1. Nutzung'!Währung&amp;"/Jahr)"</f>
        <v>S2. Kosten-Einsparung (€/Jahr)</v>
      </c>
      <c r="B63" s="17"/>
      <c r="C63" s="150">
        <f>SUM(C25:J25)</f>
        <v>0</v>
      </c>
      <c r="D63" s="150">
        <f>SUM(C44:J44)</f>
        <v>0</v>
      </c>
      <c r="E63" s="150">
        <f>SUM(C60:J60)</f>
        <v>0</v>
      </c>
      <c r="F63" s="150">
        <f>C63+D63+E63</f>
        <v>0</v>
      </c>
      <c r="G63" s="151" t="b">
        <v>0</v>
      </c>
      <c r="H63" s="150">
        <f>IF(F63&gt;500,F63*0.25,0)</f>
        <v>0</v>
      </c>
      <c r="I63" s="150">
        <f>IF(F63&gt;500,F63*0.25,0)</f>
        <v>0</v>
      </c>
      <c r="J63" s="23"/>
    </row>
    <row r="64" spans="1:10" ht="7.5" customHeight="1" x14ac:dyDescent="0.2">
      <c r="A64" s="126"/>
      <c r="B64" s="126"/>
      <c r="C64" s="56"/>
      <c r="D64" s="56"/>
      <c r="E64" s="56"/>
      <c r="F64" s="240"/>
      <c r="G64" s="152"/>
      <c r="H64" s="56"/>
      <c r="I64" s="56"/>
      <c r="J64" s="23"/>
    </row>
    <row r="65" spans="1:52" ht="12.6" customHeight="1" x14ac:dyDescent="0.2">
      <c r="A65" s="241" t="str">
        <f>"KG. Kosten Gesamt ("&amp;'1. Nutzung'!Währung&amp;"/Jahr)"</f>
        <v>KG. Kosten Gesamt (€/Jahr)</v>
      </c>
      <c r="B65" s="242"/>
      <c r="C65" s="243" t="s">
        <v>308</v>
      </c>
      <c r="D65" s="243"/>
      <c r="E65" s="243"/>
      <c r="F65" s="227">
        <f>SUMPRODUCT(C21:J21,C22:J22,C24:J24)+SUMPRODUCT(C40:J40,C41:J41,C43:J43)+SUMPRODUCT(C56:J56,C57:J57,C59:J59)</f>
        <v>0</v>
      </c>
      <c r="G65" s="323" t="s">
        <v>309</v>
      </c>
      <c r="H65" s="324"/>
      <c r="I65" s="325"/>
      <c r="J65" s="227">
        <f>SUMPRODUCT(C20:J20,C24:J24)+SUMPRODUCT(C38:J38,C39:J39,C43:J43)+SUMPRODUCT(C55:J55,C59:J59)</f>
        <v>0</v>
      </c>
    </row>
    <row r="66" spans="1:52" ht="7.5" customHeight="1" x14ac:dyDescent="0.2">
      <c r="A66" s="237"/>
      <c r="B66" s="238"/>
      <c r="C66" s="147"/>
      <c r="D66" s="147"/>
      <c r="E66" s="147"/>
      <c r="F66" s="147"/>
      <c r="G66" s="147"/>
      <c r="H66" s="147"/>
      <c r="I66" s="147"/>
      <c r="J66" s="147"/>
    </row>
    <row r="67" spans="1:52" s="2" customFormat="1" ht="12.75" customHeight="1" outlineLevel="1" x14ac:dyDescent="0.2">
      <c r="A67" s="234" t="s">
        <v>341</v>
      </c>
      <c r="B67" s="234"/>
      <c r="C67" s="235"/>
      <c r="D67" s="235"/>
      <c r="E67" s="236"/>
      <c r="F67" s="274" t="s">
        <v>271</v>
      </c>
      <c r="G67" s="170">
        <f>G3</f>
        <v>45658</v>
      </c>
      <c r="H67" s="168">
        <f>G67</f>
        <v>45658</v>
      </c>
      <c r="I67" s="168">
        <f>H67+365-30</f>
        <v>45993</v>
      </c>
      <c r="J67" s="168">
        <f>G67+365+1</f>
        <v>46024</v>
      </c>
    </row>
    <row r="68" spans="1:52" s="2" customFormat="1" outlineLevel="1" x14ac:dyDescent="0.2">
      <c r="A68" s="244" t="str">
        <f>CONCATENATE("GTZ -korr.: ",ROUND(G68,0)," - ",ROUND(H68,0)," / 31 * ",ROUND(B33-G3,0)," + ",ROUND((IF(J67&lt;=B36,J68,I68)),0)," / 31 * (",(B36-G3-365),")  =  ",ROUND(F68,0))</f>
        <v>GTZ -korr.: 2778 - 545 / 31 * 0 + 519 / 31 * (1)  =  2795</v>
      </c>
      <c r="B68" s="245"/>
      <c r="C68" s="245"/>
      <c r="D68" s="246"/>
      <c r="E68" s="247"/>
      <c r="F68" s="169">
        <f>ROUND(G68-H68/31*(B33-G3)+(IF(J67&lt;=B36,J68,I68))/31*(B36-G3-365),0)</f>
        <v>2795</v>
      </c>
      <c r="G68" s="226">
        <v>2778.00000222772</v>
      </c>
      <c r="H68" s="226">
        <v>544.69999798387198</v>
      </c>
      <c r="I68" s="226">
        <v>511.60000061988802</v>
      </c>
      <c r="J68" s="226">
        <v>519</v>
      </c>
    </row>
    <row r="69" spans="1:52" s="138" customFormat="1" ht="19.5" customHeight="1" x14ac:dyDescent="0.2">
      <c r="A69" s="145" t="s">
        <v>250</v>
      </c>
      <c r="B69" s="145"/>
      <c r="C69" s="145"/>
      <c r="D69" s="145"/>
      <c r="E69" s="145"/>
      <c r="F69" s="145"/>
      <c r="G69" s="145"/>
      <c r="H69" s="146"/>
      <c r="I69" s="145"/>
      <c r="J69" s="145"/>
      <c r="K69" s="74"/>
      <c r="L69" s="74"/>
      <c r="M69" s="74"/>
      <c r="N69" s="74"/>
      <c r="O69" s="74"/>
      <c r="P69" s="74"/>
      <c r="Q69" s="74"/>
      <c r="R69" s="74"/>
      <c r="S69" s="74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  <c r="AO69" s="74"/>
      <c r="AP69" s="74"/>
      <c r="AQ69" s="74"/>
      <c r="AR69" s="74"/>
      <c r="AS69" s="74"/>
      <c r="AT69" s="74"/>
      <c r="AU69" s="74"/>
      <c r="AV69" s="74"/>
      <c r="AW69" s="74"/>
      <c r="AX69" s="74"/>
      <c r="AY69" s="74"/>
      <c r="AZ69" s="74"/>
    </row>
    <row r="70" spans="1:52" s="138" customFormat="1" ht="12.6" customHeight="1" x14ac:dyDescent="0.2">
      <c r="A70" s="145"/>
      <c r="B70" s="145"/>
      <c r="C70" s="145"/>
      <c r="D70" s="145"/>
      <c r="E70" s="145"/>
      <c r="F70" s="145"/>
      <c r="G70" s="145"/>
      <c r="H70" s="145"/>
      <c r="I70" s="145"/>
      <c r="J70" s="145"/>
      <c r="K70" s="74"/>
      <c r="L70" s="74"/>
      <c r="M70" s="74"/>
      <c r="N70" s="74"/>
      <c r="O70" s="74"/>
      <c r="P70" s="74"/>
      <c r="Q70" s="74"/>
      <c r="R70" s="74"/>
      <c r="S70" s="74"/>
      <c r="T70" s="74"/>
      <c r="U70" s="74"/>
      <c r="V70" s="74"/>
      <c r="W70" s="74"/>
      <c r="X70" s="74"/>
      <c r="Y70" s="74"/>
      <c r="Z70" s="74"/>
      <c r="AA70" s="74"/>
      <c r="AB70" s="74"/>
      <c r="AC70" s="74"/>
      <c r="AD70" s="74"/>
      <c r="AE70" s="74"/>
      <c r="AF70" s="74"/>
      <c r="AG70" s="74"/>
      <c r="AH70" s="74"/>
      <c r="AI70" s="74"/>
      <c r="AJ70" s="74"/>
      <c r="AK70" s="74"/>
      <c r="AL70" s="74"/>
      <c r="AM70" s="74"/>
      <c r="AN70" s="74"/>
      <c r="AO70" s="74"/>
      <c r="AP70" s="74"/>
      <c r="AQ70" s="74"/>
      <c r="AR70" s="74"/>
      <c r="AS70" s="74"/>
      <c r="AT70" s="74"/>
      <c r="AU70" s="74"/>
      <c r="AV70" s="74"/>
      <c r="AW70" s="74"/>
      <c r="AX70" s="74"/>
      <c r="AY70" s="74"/>
      <c r="AZ70" s="74"/>
    </row>
    <row r="71" spans="1:52" s="11" customFormat="1" ht="18.75" customHeight="1" x14ac:dyDescent="0.2">
      <c r="A71" s="142" t="s">
        <v>270</v>
      </c>
      <c r="B71" s="142"/>
      <c r="C71" s="142"/>
      <c r="D71" s="142"/>
      <c r="E71" s="142"/>
      <c r="F71" s="144"/>
      <c r="G71" s="143"/>
      <c r="H71" s="142"/>
      <c r="I71" s="142"/>
      <c r="J71" s="142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</row>
    <row r="72" spans="1:52" s="138" customFormat="1" ht="11.25" x14ac:dyDescent="0.2">
      <c r="A72" s="141" t="s">
        <v>259</v>
      </c>
      <c r="B72" s="141"/>
      <c r="C72" s="141"/>
      <c r="D72" s="141"/>
      <c r="E72" s="141"/>
      <c r="F72" s="141"/>
      <c r="G72" s="141"/>
      <c r="H72" s="141"/>
      <c r="I72" s="141"/>
      <c r="J72" s="141"/>
      <c r="K72" s="74"/>
      <c r="L72" s="74"/>
      <c r="M72" s="74"/>
      <c r="N72" s="74"/>
      <c r="O72" s="74"/>
      <c r="P72" s="74"/>
      <c r="Q72" s="74"/>
      <c r="R72" s="74"/>
      <c r="S72" s="74"/>
      <c r="T72" s="74"/>
      <c r="U72" s="74"/>
      <c r="V72" s="74"/>
      <c r="W72" s="74"/>
      <c r="X72" s="74"/>
      <c r="Y72" s="74"/>
      <c r="Z72" s="74"/>
      <c r="AA72" s="74"/>
      <c r="AB72" s="74"/>
      <c r="AC72" s="74"/>
      <c r="AD72" s="74"/>
      <c r="AE72" s="74"/>
      <c r="AF72" s="74"/>
      <c r="AG72" s="74"/>
      <c r="AH72" s="74"/>
      <c r="AI72" s="74"/>
      <c r="AJ72" s="74"/>
      <c r="AK72" s="74"/>
      <c r="AL72" s="74"/>
      <c r="AM72" s="74"/>
      <c r="AN72" s="74"/>
      <c r="AO72" s="74"/>
      <c r="AP72" s="74"/>
      <c r="AQ72" s="74"/>
      <c r="AR72" s="74"/>
      <c r="AS72" s="74"/>
      <c r="AT72" s="74"/>
      <c r="AU72" s="74"/>
      <c r="AV72" s="74"/>
      <c r="AW72" s="74"/>
      <c r="AX72" s="74"/>
      <c r="AY72" s="74"/>
      <c r="AZ72" s="74"/>
    </row>
    <row r="73" spans="1:52" s="2" customFormat="1" x14ac:dyDescent="0.2"/>
    <row r="74" spans="1:52" s="2" customFormat="1" ht="12.75" customHeight="1" x14ac:dyDescent="0.2"/>
    <row r="75" spans="1:52" s="2" customFormat="1" x14ac:dyDescent="0.2"/>
    <row r="76" spans="1:52" s="2" customFormat="1" x14ac:dyDescent="0.2"/>
    <row r="77" spans="1:52" s="2" customFormat="1" x14ac:dyDescent="0.2"/>
    <row r="78" spans="1:52" s="2" customFormat="1" x14ac:dyDescent="0.2"/>
    <row r="79" spans="1:52" s="2" customFormat="1" x14ac:dyDescent="0.2"/>
    <row r="80" spans="1:52" s="2" customFormat="1" x14ac:dyDescent="0.2"/>
    <row r="81" s="2" customFormat="1" x14ac:dyDescent="0.2"/>
    <row r="82" s="2" customFormat="1" x14ac:dyDescent="0.2"/>
    <row r="83" s="2" customFormat="1" x14ac:dyDescent="0.2"/>
    <row r="84" s="2" customFormat="1" x14ac:dyDescent="0.2"/>
    <row r="85" s="2" customFormat="1" x14ac:dyDescent="0.2"/>
    <row r="86" s="2" customFormat="1" x14ac:dyDescent="0.2"/>
    <row r="87" s="2" customFormat="1" x14ac:dyDescent="0.2"/>
    <row r="88" s="2" customFormat="1" x14ac:dyDescent="0.2"/>
    <row r="89" s="2" customFormat="1" x14ac:dyDescent="0.2"/>
    <row r="90" s="2" customFormat="1" x14ac:dyDescent="0.2"/>
    <row r="91" s="2" customFormat="1" x14ac:dyDescent="0.2"/>
    <row r="92" s="2" customFormat="1" x14ac:dyDescent="0.2"/>
    <row r="93" s="2" customFormat="1" x14ac:dyDescent="0.2"/>
    <row r="94" s="2" customFormat="1" x14ac:dyDescent="0.2"/>
    <row r="95" s="2" customFormat="1" x14ac:dyDescent="0.2"/>
    <row r="96" s="2" customFormat="1" x14ac:dyDescent="0.2"/>
    <row r="97" s="2" customFormat="1" x14ac:dyDescent="0.2"/>
    <row r="98" s="2" customFormat="1" x14ac:dyDescent="0.2"/>
    <row r="99" s="2" customFormat="1" x14ac:dyDescent="0.2"/>
    <row r="100" s="2" customFormat="1" x14ac:dyDescent="0.2"/>
    <row r="101" s="2" customFormat="1" x14ac:dyDescent="0.2"/>
    <row r="102" s="2" customFormat="1" x14ac:dyDescent="0.2"/>
    <row r="103" s="2" customFormat="1" x14ac:dyDescent="0.2"/>
    <row r="104" s="2" customFormat="1" x14ac:dyDescent="0.2"/>
    <row r="105" s="2" customFormat="1" x14ac:dyDescent="0.2"/>
    <row r="106" s="2" customFormat="1" x14ac:dyDescent="0.2"/>
    <row r="107" s="2" customFormat="1" x14ac:dyDescent="0.2"/>
    <row r="108" s="2" customFormat="1" x14ac:dyDescent="0.2"/>
    <row r="109" s="2" customFormat="1" x14ac:dyDescent="0.2"/>
    <row r="110" s="2" customFormat="1" x14ac:dyDescent="0.2"/>
    <row r="111" s="2" customFormat="1" x14ac:dyDescent="0.2"/>
    <row r="112" s="2" customFormat="1" x14ac:dyDescent="0.2"/>
    <row r="113" s="2" customFormat="1" x14ac:dyDescent="0.2"/>
    <row r="114" s="2" customFormat="1" x14ac:dyDescent="0.2"/>
    <row r="115" s="2" customFormat="1" x14ac:dyDescent="0.2"/>
    <row r="116" s="2" customFormat="1" x14ac:dyDescent="0.2"/>
    <row r="117" s="2" customFormat="1" x14ac:dyDescent="0.2"/>
    <row r="118" s="2" customFormat="1" x14ac:dyDescent="0.2"/>
    <row r="119" s="2" customFormat="1" x14ac:dyDescent="0.2"/>
    <row r="120" s="2" customFormat="1" x14ac:dyDescent="0.2"/>
    <row r="121" s="2" customFormat="1" x14ac:dyDescent="0.2"/>
    <row r="122" s="2" customFormat="1" x14ac:dyDescent="0.2"/>
    <row r="123" s="2" customFormat="1" x14ac:dyDescent="0.2"/>
    <row r="124" s="2" customFormat="1" x14ac:dyDescent="0.2"/>
    <row r="125" s="2" customFormat="1" x14ac:dyDescent="0.2"/>
    <row r="126" s="2" customFormat="1" x14ac:dyDescent="0.2"/>
    <row r="127" s="2" customFormat="1" x14ac:dyDescent="0.2"/>
    <row r="128" s="2" customFormat="1" x14ac:dyDescent="0.2"/>
    <row r="129" s="2" customFormat="1" x14ac:dyDescent="0.2"/>
    <row r="130" s="2" customFormat="1" x14ac:dyDescent="0.2"/>
    <row r="131" s="2" customFormat="1" x14ac:dyDescent="0.2"/>
    <row r="132" s="2" customFormat="1" x14ac:dyDescent="0.2"/>
    <row r="133" s="2" customFormat="1" x14ac:dyDescent="0.2"/>
    <row r="134" s="2" customFormat="1" x14ac:dyDescent="0.2"/>
    <row r="135" s="2" customFormat="1" x14ac:dyDescent="0.2"/>
    <row r="136" s="2" customFormat="1" x14ac:dyDescent="0.2"/>
    <row r="137" s="2" customFormat="1" x14ac:dyDescent="0.2"/>
    <row r="138" s="2" customFormat="1" x14ac:dyDescent="0.2"/>
    <row r="139" s="2" customFormat="1" x14ac:dyDescent="0.2"/>
    <row r="140" s="2" customFormat="1" x14ac:dyDescent="0.2"/>
    <row r="141" s="2" customFormat="1" x14ac:dyDescent="0.2"/>
    <row r="142" s="2" customFormat="1" x14ac:dyDescent="0.2"/>
    <row r="143" s="2" customFormat="1" x14ac:dyDescent="0.2"/>
    <row r="144" s="2" customFormat="1" x14ac:dyDescent="0.2"/>
    <row r="145" s="2" customFormat="1" x14ac:dyDescent="0.2"/>
    <row r="146" s="2" customFormat="1" x14ac:dyDescent="0.2"/>
    <row r="147" s="2" customFormat="1" x14ac:dyDescent="0.2"/>
    <row r="148" s="2" customFormat="1" x14ac:dyDescent="0.2"/>
    <row r="149" s="2" customFormat="1" x14ac:dyDescent="0.2"/>
    <row r="150" s="2" customFormat="1" x14ac:dyDescent="0.2"/>
    <row r="151" s="2" customFormat="1" x14ac:dyDescent="0.2"/>
    <row r="152" s="2" customFormat="1" x14ac:dyDescent="0.2"/>
    <row r="153" s="2" customFormat="1" x14ac:dyDescent="0.2"/>
    <row r="154" s="2" customFormat="1" x14ac:dyDescent="0.2"/>
    <row r="155" s="2" customFormat="1" x14ac:dyDescent="0.2"/>
    <row r="156" s="2" customFormat="1" x14ac:dyDescent="0.2"/>
    <row r="157" s="2" customFormat="1" x14ac:dyDescent="0.2"/>
    <row r="158" s="2" customFormat="1" x14ac:dyDescent="0.2"/>
    <row r="159" s="2" customFormat="1" x14ac:dyDescent="0.2"/>
    <row r="160" s="2" customFormat="1" x14ac:dyDescent="0.2"/>
    <row r="161" s="2" customFormat="1" x14ac:dyDescent="0.2"/>
    <row r="162" s="2" customFormat="1" x14ac:dyDescent="0.2"/>
    <row r="163" s="2" customFormat="1" x14ac:dyDescent="0.2"/>
    <row r="164" s="2" customFormat="1" x14ac:dyDescent="0.2"/>
    <row r="165" s="2" customFormat="1" x14ac:dyDescent="0.2"/>
    <row r="166" s="2" customFormat="1" x14ac:dyDescent="0.2"/>
    <row r="167" s="2" customFormat="1" x14ac:dyDescent="0.2"/>
    <row r="168" s="2" customFormat="1" x14ac:dyDescent="0.2"/>
    <row r="169" s="2" customFormat="1" x14ac:dyDescent="0.2"/>
    <row r="170" s="2" customFormat="1" x14ac:dyDescent="0.2"/>
    <row r="171" s="2" customFormat="1" x14ac:dyDescent="0.2"/>
    <row r="172" s="2" customFormat="1" x14ac:dyDescent="0.2"/>
    <row r="173" s="2" customFormat="1" x14ac:dyDescent="0.2"/>
    <row r="174" s="2" customFormat="1" x14ac:dyDescent="0.2"/>
    <row r="175" s="2" customFormat="1" x14ac:dyDescent="0.2"/>
    <row r="176" s="2" customFormat="1" x14ac:dyDescent="0.2"/>
    <row r="177" s="2" customFormat="1" x14ac:dyDescent="0.2"/>
    <row r="178" s="2" customFormat="1" x14ac:dyDescent="0.2"/>
    <row r="179" s="2" customFormat="1" x14ac:dyDescent="0.2"/>
    <row r="180" s="2" customFormat="1" x14ac:dyDescent="0.2"/>
    <row r="181" s="2" customFormat="1" x14ac:dyDescent="0.2"/>
    <row r="182" s="2" customFormat="1" x14ac:dyDescent="0.2"/>
    <row r="183" s="2" customFormat="1" x14ac:dyDescent="0.2"/>
    <row r="184" s="2" customFormat="1" x14ac:dyDescent="0.2"/>
    <row r="185" s="2" customFormat="1" x14ac:dyDescent="0.2"/>
    <row r="186" s="2" customFormat="1" x14ac:dyDescent="0.2"/>
    <row r="187" s="2" customFormat="1" x14ac:dyDescent="0.2"/>
    <row r="188" s="2" customFormat="1" x14ac:dyDescent="0.2"/>
    <row r="189" s="2" customFormat="1" x14ac:dyDescent="0.2"/>
    <row r="190" s="2" customFormat="1" x14ac:dyDescent="0.2"/>
    <row r="191" s="2" customFormat="1" x14ac:dyDescent="0.2"/>
    <row r="192" s="2" customFormat="1" x14ac:dyDescent="0.2"/>
    <row r="193" s="2" customFormat="1" x14ac:dyDescent="0.2"/>
    <row r="194" s="2" customFormat="1" x14ac:dyDescent="0.2"/>
    <row r="195" s="2" customFormat="1" x14ac:dyDescent="0.2"/>
    <row r="196" s="2" customFormat="1" x14ac:dyDescent="0.2"/>
    <row r="197" s="2" customFormat="1" x14ac:dyDescent="0.2"/>
    <row r="198" s="2" customFormat="1" x14ac:dyDescent="0.2"/>
    <row r="199" s="2" customFormat="1" x14ac:dyDescent="0.2"/>
    <row r="200" s="2" customFormat="1" x14ac:dyDescent="0.2"/>
    <row r="201" s="2" customFormat="1" x14ac:dyDescent="0.2"/>
    <row r="202" s="2" customFormat="1" x14ac:dyDescent="0.2"/>
    <row r="203" s="2" customFormat="1" x14ac:dyDescent="0.2"/>
    <row r="204" s="2" customFormat="1" x14ac:dyDescent="0.2"/>
    <row r="205" s="2" customFormat="1" x14ac:dyDescent="0.2"/>
    <row r="206" s="2" customFormat="1" x14ac:dyDescent="0.2"/>
    <row r="207" s="2" customFormat="1" x14ac:dyDescent="0.2"/>
    <row r="208" s="2" customFormat="1" x14ac:dyDescent="0.2"/>
    <row r="209" s="2" customFormat="1" x14ac:dyDescent="0.2"/>
    <row r="210" s="2" customFormat="1" x14ac:dyDescent="0.2"/>
    <row r="211" s="2" customFormat="1" x14ac:dyDescent="0.2"/>
    <row r="212" s="2" customFormat="1" x14ac:dyDescent="0.2"/>
    <row r="213" s="2" customFormat="1" x14ac:dyDescent="0.2"/>
    <row r="214" s="2" customFormat="1" x14ac:dyDescent="0.2"/>
    <row r="215" s="2" customFormat="1" x14ac:dyDescent="0.2"/>
    <row r="216" s="2" customFormat="1" x14ac:dyDescent="0.2"/>
    <row r="217" s="2" customFormat="1" x14ac:dyDescent="0.2"/>
    <row r="218" s="2" customFormat="1" x14ac:dyDescent="0.2"/>
    <row r="219" s="2" customFormat="1" x14ac:dyDescent="0.2"/>
    <row r="220" s="2" customFormat="1" x14ac:dyDescent="0.2"/>
    <row r="221" s="2" customFormat="1" x14ac:dyDescent="0.2"/>
    <row r="222" s="2" customFormat="1" x14ac:dyDescent="0.2"/>
    <row r="223" s="2" customFormat="1" x14ac:dyDescent="0.2"/>
    <row r="224" s="2" customFormat="1" x14ac:dyDescent="0.2"/>
    <row r="225" s="2" customFormat="1" x14ac:dyDescent="0.2"/>
    <row r="226" s="2" customFormat="1" x14ac:dyDescent="0.2"/>
    <row r="227" s="2" customFormat="1" x14ac:dyDescent="0.2"/>
    <row r="228" s="2" customFormat="1" x14ac:dyDescent="0.2"/>
    <row r="229" s="2" customFormat="1" x14ac:dyDescent="0.2"/>
    <row r="230" s="2" customFormat="1" x14ac:dyDescent="0.2"/>
    <row r="231" s="2" customFormat="1" x14ac:dyDescent="0.2"/>
    <row r="232" s="2" customFormat="1" x14ac:dyDescent="0.2"/>
    <row r="233" s="2" customFormat="1" x14ac:dyDescent="0.2"/>
    <row r="234" s="2" customFormat="1" x14ac:dyDescent="0.2"/>
    <row r="235" s="2" customFormat="1" x14ac:dyDescent="0.2"/>
    <row r="236" s="2" customFormat="1" x14ac:dyDescent="0.2"/>
    <row r="237" s="2" customFormat="1" x14ac:dyDescent="0.2"/>
    <row r="238" s="2" customFormat="1" x14ac:dyDescent="0.2"/>
    <row r="239" s="2" customFormat="1" x14ac:dyDescent="0.2"/>
    <row r="240" s="2" customFormat="1" x14ac:dyDescent="0.2"/>
    <row r="241" s="2" customFormat="1" x14ac:dyDescent="0.2"/>
    <row r="242" s="2" customFormat="1" x14ac:dyDescent="0.2"/>
    <row r="243" s="2" customFormat="1" x14ac:dyDescent="0.2"/>
    <row r="244" s="2" customFormat="1" x14ac:dyDescent="0.2"/>
    <row r="245" s="2" customFormat="1" x14ac:dyDescent="0.2"/>
    <row r="246" s="2" customFormat="1" x14ac:dyDescent="0.2"/>
    <row r="247" s="2" customFormat="1" x14ac:dyDescent="0.2"/>
    <row r="248" s="2" customFormat="1" x14ac:dyDescent="0.2"/>
    <row r="249" s="2" customFormat="1" x14ac:dyDescent="0.2"/>
    <row r="250" s="2" customFormat="1" x14ac:dyDescent="0.2"/>
    <row r="251" s="2" customFormat="1" x14ac:dyDescent="0.2"/>
    <row r="252" s="2" customFormat="1" x14ac:dyDescent="0.2"/>
    <row r="253" s="2" customFormat="1" x14ac:dyDescent="0.2"/>
    <row r="254" s="2" customFormat="1" x14ac:dyDescent="0.2"/>
    <row r="255" s="2" customFormat="1" x14ac:dyDescent="0.2"/>
    <row r="256" s="2" customFormat="1" x14ac:dyDescent="0.2"/>
    <row r="257" s="2" customFormat="1" x14ac:dyDescent="0.2"/>
    <row r="258" s="2" customFormat="1" x14ac:dyDescent="0.2"/>
    <row r="259" s="2" customFormat="1" x14ac:dyDescent="0.2"/>
    <row r="260" s="2" customFormat="1" x14ac:dyDescent="0.2"/>
    <row r="261" s="2" customFormat="1" x14ac:dyDescent="0.2"/>
    <row r="262" s="2" customFormat="1" x14ac:dyDescent="0.2"/>
    <row r="263" s="2" customFormat="1" x14ac:dyDescent="0.2"/>
    <row r="264" s="2" customFormat="1" x14ac:dyDescent="0.2"/>
    <row r="265" s="2" customFormat="1" x14ac:dyDescent="0.2"/>
    <row r="266" s="2" customFormat="1" x14ac:dyDescent="0.2"/>
    <row r="267" s="2" customFormat="1" x14ac:dyDescent="0.2"/>
    <row r="268" s="2" customFormat="1" x14ac:dyDescent="0.2"/>
    <row r="269" s="2" customFormat="1" x14ac:dyDescent="0.2"/>
    <row r="270" s="2" customFormat="1" x14ac:dyDescent="0.2"/>
    <row r="271" s="2" customFormat="1" x14ac:dyDescent="0.2"/>
    <row r="272" s="2" customFormat="1" x14ac:dyDescent="0.2"/>
    <row r="273" s="2" customFormat="1" x14ac:dyDescent="0.2"/>
    <row r="274" s="2" customFormat="1" x14ac:dyDescent="0.2"/>
    <row r="275" s="2" customFormat="1" x14ac:dyDescent="0.2"/>
    <row r="276" s="2" customFormat="1" x14ac:dyDescent="0.2"/>
    <row r="277" s="2" customFormat="1" x14ac:dyDescent="0.2"/>
    <row r="278" s="2" customFormat="1" x14ac:dyDescent="0.2"/>
    <row r="279" s="2" customFormat="1" x14ac:dyDescent="0.2"/>
    <row r="280" s="2" customFormat="1" x14ac:dyDescent="0.2"/>
    <row r="281" s="2" customFormat="1" x14ac:dyDescent="0.2"/>
    <row r="282" s="2" customFormat="1" x14ac:dyDescent="0.2"/>
    <row r="283" s="2" customFormat="1" x14ac:dyDescent="0.2"/>
    <row r="284" s="2" customFormat="1" x14ac:dyDescent="0.2"/>
    <row r="285" s="2" customFormat="1" x14ac:dyDescent="0.2"/>
    <row r="286" s="2" customFormat="1" x14ac:dyDescent="0.2"/>
    <row r="287" s="2" customFormat="1" x14ac:dyDescent="0.2"/>
    <row r="288" s="2" customFormat="1" x14ac:dyDescent="0.2"/>
    <row r="289" s="2" customFormat="1" x14ac:dyDescent="0.2"/>
    <row r="290" s="2" customFormat="1" x14ac:dyDescent="0.2"/>
    <row r="291" s="2" customFormat="1" x14ac:dyDescent="0.2"/>
    <row r="292" s="2" customFormat="1" x14ac:dyDescent="0.2"/>
    <row r="293" s="2" customFormat="1" x14ac:dyDescent="0.2"/>
    <row r="294" s="2" customFormat="1" x14ac:dyDescent="0.2"/>
    <row r="295" s="2" customFormat="1" x14ac:dyDescent="0.2"/>
    <row r="296" s="2" customFormat="1" x14ac:dyDescent="0.2"/>
    <row r="297" s="2" customFormat="1" x14ac:dyDescent="0.2"/>
    <row r="298" s="2" customFormat="1" x14ac:dyDescent="0.2"/>
    <row r="299" s="2" customFormat="1" x14ac:dyDescent="0.2"/>
    <row r="300" s="2" customFormat="1" x14ac:dyDescent="0.2"/>
    <row r="301" s="2" customFormat="1" x14ac:dyDescent="0.2"/>
    <row r="302" s="2" customFormat="1" x14ac:dyDescent="0.2"/>
    <row r="303" s="2" customFormat="1" x14ac:dyDescent="0.2"/>
    <row r="304" s="2" customFormat="1" x14ac:dyDescent="0.2"/>
    <row r="305" s="2" customFormat="1" x14ac:dyDescent="0.2"/>
    <row r="306" s="2" customFormat="1" x14ac:dyDescent="0.2"/>
    <row r="307" s="2" customFormat="1" x14ac:dyDescent="0.2"/>
    <row r="308" s="2" customFormat="1" x14ac:dyDescent="0.2"/>
    <row r="309" s="2" customFormat="1" x14ac:dyDescent="0.2"/>
    <row r="310" s="2" customFormat="1" x14ac:dyDescent="0.2"/>
    <row r="311" s="2" customFormat="1" x14ac:dyDescent="0.2"/>
    <row r="312" s="2" customFormat="1" x14ac:dyDescent="0.2"/>
    <row r="313" s="2" customFormat="1" x14ac:dyDescent="0.2"/>
    <row r="314" s="2" customFormat="1" x14ac:dyDescent="0.2"/>
    <row r="315" s="2" customFormat="1" x14ac:dyDescent="0.2"/>
    <row r="316" s="2" customFormat="1" x14ac:dyDescent="0.2"/>
    <row r="317" s="2" customFormat="1" x14ac:dyDescent="0.2"/>
    <row r="318" s="2" customFormat="1" x14ac:dyDescent="0.2"/>
    <row r="319" s="2" customFormat="1" x14ac:dyDescent="0.2"/>
    <row r="320" s="2" customFormat="1" x14ac:dyDescent="0.2"/>
    <row r="321" s="2" customFormat="1" x14ac:dyDescent="0.2"/>
    <row r="322" s="2" customFormat="1" x14ac:dyDescent="0.2"/>
    <row r="323" s="2" customFormat="1" x14ac:dyDescent="0.2"/>
    <row r="324" s="2" customFormat="1" x14ac:dyDescent="0.2"/>
    <row r="325" s="2" customFormat="1" x14ac:dyDescent="0.2"/>
    <row r="326" s="2" customFormat="1" x14ac:dyDescent="0.2"/>
    <row r="327" s="2" customFormat="1" x14ac:dyDescent="0.2"/>
    <row r="328" s="2" customFormat="1" x14ac:dyDescent="0.2"/>
    <row r="329" s="2" customFormat="1" x14ac:dyDescent="0.2"/>
    <row r="330" s="2" customFormat="1" x14ac:dyDescent="0.2"/>
    <row r="331" s="2" customFormat="1" x14ac:dyDescent="0.2"/>
    <row r="332" s="2" customFormat="1" x14ac:dyDescent="0.2"/>
    <row r="333" s="2" customFormat="1" x14ac:dyDescent="0.2"/>
    <row r="334" s="2" customFormat="1" x14ac:dyDescent="0.2"/>
    <row r="335" s="2" customFormat="1" x14ac:dyDescent="0.2"/>
    <row r="336" s="2" customFormat="1" x14ac:dyDescent="0.2"/>
    <row r="337" s="2" customFormat="1" x14ac:dyDescent="0.2"/>
    <row r="338" s="2" customFormat="1" x14ac:dyDescent="0.2"/>
    <row r="339" s="2" customFormat="1" x14ac:dyDescent="0.2"/>
    <row r="340" s="2" customFormat="1" x14ac:dyDescent="0.2"/>
    <row r="341" s="2" customFormat="1" x14ac:dyDescent="0.2"/>
    <row r="342" s="2" customFormat="1" x14ac:dyDescent="0.2"/>
    <row r="343" s="2" customFormat="1" x14ac:dyDescent="0.2"/>
    <row r="344" s="2" customFormat="1" x14ac:dyDescent="0.2"/>
    <row r="345" s="2" customFormat="1" x14ac:dyDescent="0.2"/>
    <row r="346" s="2" customFormat="1" x14ac:dyDescent="0.2"/>
    <row r="347" s="2" customFormat="1" x14ac:dyDescent="0.2"/>
    <row r="348" s="2" customFormat="1" x14ac:dyDescent="0.2"/>
    <row r="349" s="2" customFormat="1" x14ac:dyDescent="0.2"/>
    <row r="350" s="2" customFormat="1" x14ac:dyDescent="0.2"/>
    <row r="351" s="2" customFormat="1" x14ac:dyDescent="0.2"/>
    <row r="352" s="2" customFormat="1" x14ac:dyDescent="0.2"/>
    <row r="353" s="2" customFormat="1" x14ac:dyDescent="0.2"/>
    <row r="354" s="2" customFormat="1" x14ac:dyDescent="0.2"/>
    <row r="355" s="2" customFormat="1" x14ac:dyDescent="0.2"/>
    <row r="356" s="2" customFormat="1" x14ac:dyDescent="0.2"/>
    <row r="357" s="2" customFormat="1" x14ac:dyDescent="0.2"/>
    <row r="358" s="2" customFormat="1" x14ac:dyDescent="0.2"/>
    <row r="359" s="2" customFormat="1" x14ac:dyDescent="0.2"/>
    <row r="360" s="2" customFormat="1" x14ac:dyDescent="0.2"/>
    <row r="361" s="2" customFormat="1" x14ac:dyDescent="0.2"/>
    <row r="362" s="2" customFormat="1" x14ac:dyDescent="0.2"/>
    <row r="363" s="2" customFormat="1" x14ac:dyDescent="0.2"/>
    <row r="364" s="2" customFormat="1" x14ac:dyDescent="0.2"/>
    <row r="365" s="2" customFormat="1" x14ac:dyDescent="0.2"/>
    <row r="366" s="2" customFormat="1" x14ac:dyDescent="0.2"/>
    <row r="367" s="2" customFormat="1" x14ac:dyDescent="0.2"/>
    <row r="368" s="2" customFormat="1" x14ac:dyDescent="0.2"/>
    <row r="369" s="2" customFormat="1" x14ac:dyDescent="0.2"/>
    <row r="370" s="2" customFormat="1" x14ac:dyDescent="0.2"/>
    <row r="371" s="2" customFormat="1" x14ac:dyDescent="0.2"/>
    <row r="372" s="2" customFormat="1" x14ac:dyDescent="0.2"/>
    <row r="373" s="2" customFormat="1" x14ac:dyDescent="0.2"/>
    <row r="374" s="2" customFormat="1" x14ac:dyDescent="0.2"/>
    <row r="375" s="2" customFormat="1" x14ac:dyDescent="0.2"/>
    <row r="376" s="2" customFormat="1" x14ac:dyDescent="0.2"/>
    <row r="377" s="2" customFormat="1" x14ac:dyDescent="0.2"/>
    <row r="378" s="2" customFormat="1" x14ac:dyDescent="0.2"/>
    <row r="379" s="2" customFormat="1" x14ac:dyDescent="0.2"/>
    <row r="380" s="2" customFormat="1" x14ac:dyDescent="0.2"/>
    <row r="381" s="2" customFormat="1" x14ac:dyDescent="0.2"/>
    <row r="382" s="2" customFormat="1" x14ac:dyDescent="0.2"/>
    <row r="383" s="2" customFormat="1" x14ac:dyDescent="0.2"/>
    <row r="384" s="2" customFormat="1" x14ac:dyDescent="0.2"/>
    <row r="385" s="2" customFormat="1" x14ac:dyDescent="0.2"/>
    <row r="386" s="2" customFormat="1" x14ac:dyDescent="0.2"/>
    <row r="387" s="2" customFormat="1" x14ac:dyDescent="0.2"/>
    <row r="388" s="2" customFormat="1" x14ac:dyDescent="0.2"/>
    <row r="389" s="2" customFormat="1" x14ac:dyDescent="0.2"/>
    <row r="390" s="2" customFormat="1" x14ac:dyDescent="0.2"/>
    <row r="391" s="2" customFormat="1" x14ac:dyDescent="0.2"/>
    <row r="392" s="2" customFormat="1" x14ac:dyDescent="0.2"/>
    <row r="393" s="2" customFormat="1" x14ac:dyDescent="0.2"/>
    <row r="394" s="2" customFormat="1" x14ac:dyDescent="0.2"/>
    <row r="395" s="2" customFormat="1" x14ac:dyDescent="0.2"/>
    <row r="396" s="2" customFormat="1" x14ac:dyDescent="0.2"/>
    <row r="397" s="2" customFormat="1" x14ac:dyDescent="0.2"/>
    <row r="398" s="2" customFormat="1" x14ac:dyDescent="0.2"/>
    <row r="399" s="2" customFormat="1" x14ac:dyDescent="0.2"/>
    <row r="400" s="2" customFormat="1" x14ac:dyDescent="0.2"/>
    <row r="401" s="2" customFormat="1" x14ac:dyDescent="0.2"/>
    <row r="402" s="2" customFormat="1" x14ac:dyDescent="0.2"/>
    <row r="403" s="2" customFormat="1" x14ac:dyDescent="0.2"/>
    <row r="404" s="2" customFormat="1" x14ac:dyDescent="0.2"/>
    <row r="405" s="2" customFormat="1" x14ac:dyDescent="0.2"/>
    <row r="406" s="2" customFormat="1" x14ac:dyDescent="0.2"/>
    <row r="407" s="2" customFormat="1" x14ac:dyDescent="0.2"/>
    <row r="408" s="2" customFormat="1" x14ac:dyDescent="0.2"/>
    <row r="409" s="2" customFormat="1" x14ac:dyDescent="0.2"/>
    <row r="410" s="2" customFormat="1" x14ac:dyDescent="0.2"/>
    <row r="411" s="2" customFormat="1" x14ac:dyDescent="0.2"/>
    <row r="412" s="2" customFormat="1" x14ac:dyDescent="0.2"/>
    <row r="413" s="2" customFormat="1" x14ac:dyDescent="0.2"/>
    <row r="414" s="2" customFormat="1" x14ac:dyDescent="0.2"/>
    <row r="415" s="2" customFormat="1" x14ac:dyDescent="0.2"/>
    <row r="416" s="2" customFormat="1" x14ac:dyDescent="0.2"/>
    <row r="417" s="2" customFormat="1" x14ac:dyDescent="0.2"/>
    <row r="418" s="2" customFormat="1" x14ac:dyDescent="0.2"/>
    <row r="419" s="2" customFormat="1" x14ac:dyDescent="0.2"/>
    <row r="420" s="2" customFormat="1" x14ac:dyDescent="0.2"/>
    <row r="421" s="2" customFormat="1" x14ac:dyDescent="0.2"/>
    <row r="422" s="2" customFormat="1" x14ac:dyDescent="0.2"/>
    <row r="423" s="2" customFormat="1" x14ac:dyDescent="0.2"/>
    <row r="424" s="2" customFormat="1" x14ac:dyDescent="0.2"/>
    <row r="425" s="2" customFormat="1" x14ac:dyDescent="0.2"/>
    <row r="426" s="2" customFormat="1" x14ac:dyDescent="0.2"/>
    <row r="427" s="2" customFormat="1" x14ac:dyDescent="0.2"/>
    <row r="428" s="2" customFormat="1" x14ac:dyDescent="0.2"/>
    <row r="429" s="2" customFormat="1" x14ac:dyDescent="0.2"/>
    <row r="430" s="2" customFormat="1" x14ac:dyDescent="0.2"/>
    <row r="431" s="2" customFormat="1" x14ac:dyDescent="0.2"/>
    <row r="432" s="2" customFormat="1" x14ac:dyDescent="0.2"/>
    <row r="433" s="2" customFormat="1" x14ac:dyDescent="0.2"/>
    <row r="434" s="2" customFormat="1" x14ac:dyDescent="0.2"/>
    <row r="435" s="2" customFormat="1" x14ac:dyDescent="0.2"/>
    <row r="436" s="2" customFormat="1" x14ac:dyDescent="0.2"/>
    <row r="437" s="2" customFormat="1" x14ac:dyDescent="0.2"/>
    <row r="438" s="2" customFormat="1" x14ac:dyDescent="0.2"/>
    <row r="439" s="2" customFormat="1" x14ac:dyDescent="0.2"/>
    <row r="440" s="2" customFormat="1" x14ac:dyDescent="0.2"/>
    <row r="441" s="2" customFormat="1" x14ac:dyDescent="0.2"/>
    <row r="442" s="2" customFormat="1" x14ac:dyDescent="0.2"/>
    <row r="443" s="2" customFormat="1" x14ac:dyDescent="0.2"/>
    <row r="444" s="2" customFormat="1" x14ac:dyDescent="0.2"/>
    <row r="445" s="2" customFormat="1" x14ac:dyDescent="0.2"/>
    <row r="446" s="2" customFormat="1" x14ac:dyDescent="0.2"/>
    <row r="447" s="2" customFormat="1" x14ac:dyDescent="0.2"/>
    <row r="448" s="2" customFormat="1" x14ac:dyDescent="0.2"/>
    <row r="449" s="2" customFormat="1" x14ac:dyDescent="0.2"/>
    <row r="450" s="2" customFormat="1" x14ac:dyDescent="0.2"/>
    <row r="451" s="2" customFormat="1" x14ac:dyDescent="0.2"/>
    <row r="452" s="2" customFormat="1" x14ac:dyDescent="0.2"/>
    <row r="453" s="2" customFormat="1" x14ac:dyDescent="0.2"/>
    <row r="454" s="2" customFormat="1" x14ac:dyDescent="0.2"/>
    <row r="455" s="2" customFormat="1" x14ac:dyDescent="0.2"/>
    <row r="456" s="2" customFormat="1" x14ac:dyDescent="0.2"/>
    <row r="457" s="2" customFormat="1" x14ac:dyDescent="0.2"/>
    <row r="458" s="2" customFormat="1" x14ac:dyDescent="0.2"/>
    <row r="459" s="2" customFormat="1" x14ac:dyDescent="0.2"/>
    <row r="460" s="2" customFormat="1" x14ac:dyDescent="0.2"/>
    <row r="461" s="2" customFormat="1" x14ac:dyDescent="0.2"/>
    <row r="462" s="2" customFormat="1" x14ac:dyDescent="0.2"/>
    <row r="463" s="2" customFormat="1" x14ac:dyDescent="0.2"/>
    <row r="464" s="2" customFormat="1" x14ac:dyDescent="0.2"/>
    <row r="465" s="2" customFormat="1" x14ac:dyDescent="0.2"/>
    <row r="466" s="2" customFormat="1" x14ac:dyDescent="0.2"/>
    <row r="467" s="2" customFormat="1" x14ac:dyDescent="0.2"/>
    <row r="468" s="2" customFormat="1" x14ac:dyDescent="0.2"/>
    <row r="469" s="2" customFormat="1" x14ac:dyDescent="0.2"/>
    <row r="470" s="2" customFormat="1" x14ac:dyDescent="0.2"/>
    <row r="471" s="2" customFormat="1" x14ac:dyDescent="0.2"/>
    <row r="472" s="2" customFormat="1" x14ac:dyDescent="0.2"/>
    <row r="473" s="2" customFormat="1" x14ac:dyDescent="0.2"/>
    <row r="474" s="2" customFormat="1" x14ac:dyDescent="0.2"/>
    <row r="475" s="2" customFormat="1" x14ac:dyDescent="0.2"/>
    <row r="476" s="2" customFormat="1" x14ac:dyDescent="0.2"/>
    <row r="477" s="2" customFormat="1" x14ac:dyDescent="0.2"/>
    <row r="478" s="2" customFormat="1" x14ac:dyDescent="0.2"/>
    <row r="479" s="2" customFormat="1" x14ac:dyDescent="0.2"/>
    <row r="480" s="2" customFormat="1" x14ac:dyDescent="0.2"/>
    <row r="481" s="2" customFormat="1" x14ac:dyDescent="0.2"/>
    <row r="482" s="2" customFormat="1" x14ac:dyDescent="0.2"/>
    <row r="483" s="2" customFormat="1" x14ac:dyDescent="0.2"/>
    <row r="484" s="2" customFormat="1" x14ac:dyDescent="0.2"/>
    <row r="485" s="2" customFormat="1" x14ac:dyDescent="0.2"/>
    <row r="486" s="2" customFormat="1" x14ac:dyDescent="0.2"/>
    <row r="487" s="2" customFormat="1" x14ac:dyDescent="0.2"/>
    <row r="488" s="2" customFormat="1" x14ac:dyDescent="0.2"/>
    <row r="489" s="2" customFormat="1" x14ac:dyDescent="0.2"/>
    <row r="490" s="2" customFormat="1" x14ac:dyDescent="0.2"/>
    <row r="491" s="2" customFormat="1" x14ac:dyDescent="0.2"/>
    <row r="492" s="2" customFormat="1" x14ac:dyDescent="0.2"/>
    <row r="493" s="2" customFormat="1" x14ac:dyDescent="0.2"/>
    <row r="494" s="2" customFormat="1" x14ac:dyDescent="0.2"/>
    <row r="495" s="2" customFormat="1" x14ac:dyDescent="0.2"/>
    <row r="496" s="2" customFormat="1" x14ac:dyDescent="0.2"/>
    <row r="497" s="2" customFormat="1" x14ac:dyDescent="0.2"/>
    <row r="498" s="2" customFormat="1" x14ac:dyDescent="0.2"/>
    <row r="499" s="2" customFormat="1" x14ac:dyDescent="0.2"/>
    <row r="500" s="2" customFormat="1" x14ac:dyDescent="0.2"/>
    <row r="501" s="2" customFormat="1" x14ac:dyDescent="0.2"/>
    <row r="502" s="2" customFormat="1" x14ac:dyDescent="0.2"/>
    <row r="503" s="2" customFormat="1" x14ac:dyDescent="0.2"/>
    <row r="504" s="2" customFormat="1" x14ac:dyDescent="0.2"/>
    <row r="505" s="2" customFormat="1" x14ac:dyDescent="0.2"/>
    <row r="506" s="2" customFormat="1" x14ac:dyDescent="0.2"/>
    <row r="507" s="2" customFormat="1" x14ac:dyDescent="0.2"/>
    <row r="508" s="2" customFormat="1" x14ac:dyDescent="0.2"/>
    <row r="509" s="2" customFormat="1" x14ac:dyDescent="0.2"/>
    <row r="510" s="2" customFormat="1" x14ac:dyDescent="0.2"/>
    <row r="511" s="2" customFormat="1" x14ac:dyDescent="0.2"/>
    <row r="512" s="2" customFormat="1" x14ac:dyDescent="0.2"/>
    <row r="513" s="2" customFormat="1" x14ac:dyDescent="0.2"/>
    <row r="514" s="2" customFormat="1" x14ac:dyDescent="0.2"/>
    <row r="515" s="2" customFormat="1" x14ac:dyDescent="0.2"/>
    <row r="516" s="2" customFormat="1" x14ac:dyDescent="0.2"/>
    <row r="517" s="2" customFormat="1" x14ac:dyDescent="0.2"/>
    <row r="518" s="2" customFormat="1" x14ac:dyDescent="0.2"/>
    <row r="519" s="2" customFormat="1" x14ac:dyDescent="0.2"/>
    <row r="520" s="2" customFormat="1" x14ac:dyDescent="0.2"/>
    <row r="521" s="2" customFormat="1" x14ac:dyDescent="0.2"/>
    <row r="522" s="2" customFormat="1" x14ac:dyDescent="0.2"/>
    <row r="523" s="2" customFormat="1" x14ac:dyDescent="0.2"/>
    <row r="524" s="2" customFormat="1" x14ac:dyDescent="0.2"/>
    <row r="525" s="2" customFormat="1" x14ac:dyDescent="0.2"/>
    <row r="526" s="2" customFormat="1" x14ac:dyDescent="0.2"/>
    <row r="527" s="2" customFormat="1" x14ac:dyDescent="0.2"/>
    <row r="528" s="2" customFormat="1" x14ac:dyDescent="0.2"/>
    <row r="529" s="2" customFormat="1" x14ac:dyDescent="0.2"/>
    <row r="530" s="2" customFormat="1" x14ac:dyDescent="0.2"/>
    <row r="531" s="2" customFormat="1" x14ac:dyDescent="0.2"/>
    <row r="532" s="2" customFormat="1" x14ac:dyDescent="0.2"/>
    <row r="533" s="2" customFormat="1" x14ac:dyDescent="0.2"/>
    <row r="534" s="2" customFormat="1" x14ac:dyDescent="0.2"/>
    <row r="535" s="2" customFormat="1" x14ac:dyDescent="0.2"/>
    <row r="536" s="2" customFormat="1" x14ac:dyDescent="0.2"/>
    <row r="537" s="2" customFormat="1" x14ac:dyDescent="0.2"/>
    <row r="538" s="2" customFormat="1" x14ac:dyDescent="0.2"/>
    <row r="539" s="2" customFormat="1" x14ac:dyDescent="0.2"/>
    <row r="540" s="2" customFormat="1" x14ac:dyDescent="0.2"/>
    <row r="541" s="2" customFormat="1" x14ac:dyDescent="0.2"/>
    <row r="542" s="2" customFormat="1" x14ac:dyDescent="0.2"/>
    <row r="543" s="2" customFormat="1" x14ac:dyDescent="0.2"/>
    <row r="544" s="2" customFormat="1" x14ac:dyDescent="0.2"/>
    <row r="545" s="2" customFormat="1" x14ac:dyDescent="0.2"/>
    <row r="546" s="2" customFormat="1" x14ac:dyDescent="0.2"/>
    <row r="547" s="2" customFormat="1" x14ac:dyDescent="0.2"/>
    <row r="548" s="2" customFormat="1" x14ac:dyDescent="0.2"/>
    <row r="549" s="2" customFormat="1" x14ac:dyDescent="0.2"/>
    <row r="550" s="2" customFormat="1" x14ac:dyDescent="0.2"/>
    <row r="551" s="2" customFormat="1" x14ac:dyDescent="0.2"/>
    <row r="552" s="2" customFormat="1" x14ac:dyDescent="0.2"/>
    <row r="553" s="2" customFormat="1" x14ac:dyDescent="0.2"/>
    <row r="554" s="2" customFormat="1" x14ac:dyDescent="0.2"/>
    <row r="555" s="2" customFormat="1" x14ac:dyDescent="0.2"/>
    <row r="556" s="2" customFormat="1" x14ac:dyDescent="0.2"/>
    <row r="557" s="2" customFormat="1" x14ac:dyDescent="0.2"/>
    <row r="558" s="2" customFormat="1" x14ac:dyDescent="0.2"/>
    <row r="559" s="2" customFormat="1" x14ac:dyDescent="0.2"/>
    <row r="560" s="2" customFormat="1" x14ac:dyDescent="0.2"/>
    <row r="561" s="2" customFormat="1" x14ac:dyDescent="0.2"/>
    <row r="562" s="2" customFormat="1" x14ac:dyDescent="0.2"/>
    <row r="563" s="2" customFormat="1" x14ac:dyDescent="0.2"/>
    <row r="564" s="2" customFormat="1" x14ac:dyDescent="0.2"/>
    <row r="565" s="2" customFormat="1" x14ac:dyDescent="0.2"/>
    <row r="566" s="2" customFormat="1" x14ac:dyDescent="0.2"/>
    <row r="567" s="2" customFormat="1" x14ac:dyDescent="0.2"/>
    <row r="568" s="2" customFormat="1" x14ac:dyDescent="0.2"/>
    <row r="569" s="2" customFormat="1" x14ac:dyDescent="0.2"/>
    <row r="570" s="2" customFormat="1" x14ac:dyDescent="0.2"/>
    <row r="571" s="2" customFormat="1" x14ac:dyDescent="0.2"/>
    <row r="572" s="2" customFormat="1" x14ac:dyDescent="0.2"/>
    <row r="573" s="2" customFormat="1" x14ac:dyDescent="0.2"/>
    <row r="574" s="2" customFormat="1" x14ac:dyDescent="0.2"/>
    <row r="575" s="2" customFormat="1" x14ac:dyDescent="0.2"/>
    <row r="576" s="2" customFormat="1" x14ac:dyDescent="0.2"/>
    <row r="577" s="2" customFormat="1" x14ac:dyDescent="0.2"/>
    <row r="578" s="2" customFormat="1" x14ac:dyDescent="0.2"/>
    <row r="579" s="2" customFormat="1" x14ac:dyDescent="0.2"/>
    <row r="580" s="2" customFormat="1" x14ac:dyDescent="0.2"/>
    <row r="581" s="2" customFormat="1" x14ac:dyDescent="0.2"/>
    <row r="582" s="2" customFormat="1" x14ac:dyDescent="0.2"/>
    <row r="583" s="2" customFormat="1" x14ac:dyDescent="0.2"/>
    <row r="584" s="2" customFormat="1" x14ac:dyDescent="0.2"/>
    <row r="585" s="2" customFormat="1" x14ac:dyDescent="0.2"/>
    <row r="586" s="2" customFormat="1" x14ac:dyDescent="0.2"/>
    <row r="587" s="2" customFormat="1" x14ac:dyDescent="0.2"/>
    <row r="588" s="2" customFormat="1" x14ac:dyDescent="0.2"/>
    <row r="589" s="2" customFormat="1" x14ac:dyDescent="0.2"/>
    <row r="590" s="2" customFormat="1" x14ac:dyDescent="0.2"/>
    <row r="591" s="2" customFormat="1" x14ac:dyDescent="0.2"/>
    <row r="592" s="2" customFormat="1" x14ac:dyDescent="0.2"/>
    <row r="593" s="2" customFormat="1" x14ac:dyDescent="0.2"/>
    <row r="594" s="2" customFormat="1" x14ac:dyDescent="0.2"/>
    <row r="595" s="2" customFormat="1" x14ac:dyDescent="0.2"/>
    <row r="596" s="2" customFormat="1" x14ac:dyDescent="0.2"/>
    <row r="597" s="2" customFormat="1" x14ac:dyDescent="0.2"/>
    <row r="598" s="2" customFormat="1" x14ac:dyDescent="0.2"/>
    <row r="599" s="2" customFormat="1" x14ac:dyDescent="0.2"/>
    <row r="600" s="2" customFormat="1" x14ac:dyDescent="0.2"/>
    <row r="601" s="2" customFormat="1" x14ac:dyDescent="0.2"/>
    <row r="602" s="2" customFormat="1" x14ac:dyDescent="0.2"/>
    <row r="603" s="2" customFormat="1" x14ac:dyDescent="0.2"/>
    <row r="604" s="2" customFormat="1" x14ac:dyDescent="0.2"/>
    <row r="605" s="2" customFormat="1" x14ac:dyDescent="0.2"/>
    <row r="606" s="2" customFormat="1" x14ac:dyDescent="0.2"/>
    <row r="607" s="2" customFormat="1" x14ac:dyDescent="0.2"/>
    <row r="608" s="2" customFormat="1" x14ac:dyDescent="0.2"/>
    <row r="609" s="2" customFormat="1" x14ac:dyDescent="0.2"/>
    <row r="610" s="2" customFormat="1" x14ac:dyDescent="0.2"/>
    <row r="611" s="2" customFormat="1" x14ac:dyDescent="0.2"/>
    <row r="612" s="2" customFormat="1" x14ac:dyDescent="0.2"/>
    <row r="613" s="2" customFormat="1" x14ac:dyDescent="0.2"/>
    <row r="614" s="2" customFormat="1" x14ac:dyDescent="0.2"/>
    <row r="615" s="2" customFormat="1" x14ac:dyDescent="0.2"/>
    <row r="616" s="2" customFormat="1" x14ac:dyDescent="0.2"/>
    <row r="617" s="2" customFormat="1" x14ac:dyDescent="0.2"/>
    <row r="618" s="2" customFormat="1" x14ac:dyDescent="0.2"/>
    <row r="619" s="2" customFormat="1" x14ac:dyDescent="0.2"/>
    <row r="620" s="2" customFormat="1" x14ac:dyDescent="0.2"/>
    <row r="621" s="2" customFormat="1" x14ac:dyDescent="0.2"/>
    <row r="622" s="2" customFormat="1" x14ac:dyDescent="0.2"/>
    <row r="623" s="2" customFormat="1" x14ac:dyDescent="0.2"/>
    <row r="624" s="2" customFormat="1" x14ac:dyDescent="0.2"/>
    <row r="625" s="2" customFormat="1" x14ac:dyDescent="0.2"/>
    <row r="626" s="2" customFormat="1" x14ac:dyDescent="0.2"/>
    <row r="627" s="2" customFormat="1" x14ac:dyDescent="0.2"/>
    <row r="628" s="2" customFormat="1" x14ac:dyDescent="0.2"/>
    <row r="629" s="2" customFormat="1" x14ac:dyDescent="0.2"/>
    <row r="630" s="2" customFormat="1" x14ac:dyDescent="0.2"/>
    <row r="631" s="2" customFormat="1" x14ac:dyDescent="0.2"/>
    <row r="632" s="2" customFormat="1" x14ac:dyDescent="0.2"/>
    <row r="633" s="2" customFormat="1" x14ac:dyDescent="0.2"/>
    <row r="634" s="2" customFormat="1" x14ac:dyDescent="0.2"/>
    <row r="635" s="2" customFormat="1" x14ac:dyDescent="0.2"/>
    <row r="636" s="2" customFormat="1" x14ac:dyDescent="0.2"/>
    <row r="637" s="2" customFormat="1" x14ac:dyDescent="0.2"/>
    <row r="638" s="2" customFormat="1" x14ac:dyDescent="0.2"/>
    <row r="639" s="2" customFormat="1" x14ac:dyDescent="0.2"/>
    <row r="640" s="2" customFormat="1" x14ac:dyDescent="0.2"/>
    <row r="641" s="2" customFormat="1" x14ac:dyDescent="0.2"/>
    <row r="642" s="2" customFormat="1" x14ac:dyDescent="0.2"/>
    <row r="643" s="2" customFormat="1" x14ac:dyDescent="0.2"/>
    <row r="644" s="2" customFormat="1" x14ac:dyDescent="0.2"/>
    <row r="645" s="2" customFormat="1" x14ac:dyDescent="0.2"/>
    <row r="646" s="2" customFormat="1" x14ac:dyDescent="0.2"/>
    <row r="647" s="2" customFormat="1" x14ac:dyDescent="0.2"/>
    <row r="648" s="2" customFormat="1" x14ac:dyDescent="0.2"/>
    <row r="649" s="2" customFormat="1" x14ac:dyDescent="0.2"/>
    <row r="650" s="2" customFormat="1" x14ac:dyDescent="0.2"/>
    <row r="651" s="2" customFormat="1" x14ac:dyDescent="0.2"/>
    <row r="652" s="2" customFormat="1" x14ac:dyDescent="0.2"/>
    <row r="653" s="2" customFormat="1" x14ac:dyDescent="0.2"/>
    <row r="654" s="2" customFormat="1" x14ac:dyDescent="0.2"/>
    <row r="655" s="2" customFormat="1" x14ac:dyDescent="0.2"/>
    <row r="656" s="2" customFormat="1" x14ac:dyDescent="0.2"/>
    <row r="657" s="2" customFormat="1" x14ac:dyDescent="0.2"/>
    <row r="658" s="2" customFormat="1" x14ac:dyDescent="0.2"/>
    <row r="659" s="2" customFormat="1" x14ac:dyDescent="0.2"/>
    <row r="660" s="2" customFormat="1" x14ac:dyDescent="0.2"/>
    <row r="661" s="2" customFormat="1" x14ac:dyDescent="0.2"/>
    <row r="662" s="2" customFormat="1" x14ac:dyDescent="0.2"/>
    <row r="663" s="2" customFormat="1" x14ac:dyDescent="0.2"/>
    <row r="664" s="2" customFormat="1" x14ac:dyDescent="0.2"/>
    <row r="665" s="2" customFormat="1" x14ac:dyDescent="0.2"/>
    <row r="666" s="2" customFormat="1" x14ac:dyDescent="0.2"/>
    <row r="667" s="2" customFormat="1" x14ac:dyDescent="0.2"/>
    <row r="668" s="2" customFormat="1" x14ac:dyDescent="0.2"/>
    <row r="669" s="2" customFormat="1" x14ac:dyDescent="0.2"/>
    <row r="670" s="2" customFormat="1" x14ac:dyDescent="0.2"/>
    <row r="671" s="2" customFormat="1" x14ac:dyDescent="0.2"/>
    <row r="672" s="2" customFormat="1" x14ac:dyDescent="0.2"/>
    <row r="673" s="2" customFormat="1" x14ac:dyDescent="0.2"/>
    <row r="674" s="2" customFormat="1" x14ac:dyDescent="0.2"/>
    <row r="675" s="2" customFormat="1" x14ac:dyDescent="0.2"/>
    <row r="676" s="2" customFormat="1" x14ac:dyDescent="0.2"/>
    <row r="677" s="2" customFormat="1" x14ac:dyDescent="0.2"/>
    <row r="678" s="2" customFormat="1" x14ac:dyDescent="0.2"/>
    <row r="679" s="2" customFormat="1" x14ac:dyDescent="0.2"/>
    <row r="680" s="2" customFormat="1" x14ac:dyDescent="0.2"/>
    <row r="681" s="2" customFormat="1" x14ac:dyDescent="0.2"/>
    <row r="682" s="2" customFormat="1" x14ac:dyDescent="0.2"/>
    <row r="683" s="2" customFormat="1" x14ac:dyDescent="0.2"/>
    <row r="684" s="2" customFormat="1" x14ac:dyDescent="0.2"/>
    <row r="685" s="2" customFormat="1" x14ac:dyDescent="0.2"/>
    <row r="686" s="2" customFormat="1" x14ac:dyDescent="0.2"/>
    <row r="687" s="2" customFormat="1" x14ac:dyDescent="0.2"/>
    <row r="688" s="2" customFormat="1" x14ac:dyDescent="0.2"/>
    <row r="689" s="2" customFormat="1" x14ac:dyDescent="0.2"/>
    <row r="690" s="2" customFormat="1" x14ac:dyDescent="0.2"/>
    <row r="691" s="2" customFormat="1" x14ac:dyDescent="0.2"/>
    <row r="692" s="2" customFormat="1" x14ac:dyDescent="0.2"/>
    <row r="693" s="2" customFormat="1" x14ac:dyDescent="0.2"/>
    <row r="694" s="2" customFormat="1" x14ac:dyDescent="0.2"/>
    <row r="695" s="2" customFormat="1" x14ac:dyDescent="0.2"/>
    <row r="696" s="2" customFormat="1" x14ac:dyDescent="0.2"/>
    <row r="697" s="2" customFormat="1" x14ac:dyDescent="0.2"/>
    <row r="698" s="2" customFormat="1" x14ac:dyDescent="0.2"/>
    <row r="699" s="2" customFormat="1" x14ac:dyDescent="0.2"/>
    <row r="700" s="2" customFormat="1" x14ac:dyDescent="0.2"/>
    <row r="701" s="2" customFormat="1" x14ac:dyDescent="0.2"/>
    <row r="702" s="2" customFormat="1" x14ac:dyDescent="0.2"/>
    <row r="703" s="2" customFormat="1" x14ac:dyDescent="0.2"/>
    <row r="704" s="2" customFormat="1" x14ac:dyDescent="0.2"/>
    <row r="705" s="2" customFormat="1" x14ac:dyDescent="0.2"/>
    <row r="706" s="2" customFormat="1" x14ac:dyDescent="0.2"/>
    <row r="707" s="2" customFormat="1" x14ac:dyDescent="0.2"/>
    <row r="708" s="2" customFormat="1" x14ac:dyDescent="0.2"/>
    <row r="709" s="2" customFormat="1" x14ac:dyDescent="0.2"/>
    <row r="710" s="2" customFormat="1" x14ac:dyDescent="0.2"/>
    <row r="711" s="2" customFormat="1" x14ac:dyDescent="0.2"/>
    <row r="712" s="2" customFormat="1" x14ac:dyDescent="0.2"/>
    <row r="713" s="2" customFormat="1" x14ac:dyDescent="0.2"/>
    <row r="714" s="2" customFormat="1" x14ac:dyDescent="0.2"/>
    <row r="715" s="2" customFormat="1" x14ac:dyDescent="0.2"/>
    <row r="716" s="2" customFormat="1" x14ac:dyDescent="0.2"/>
    <row r="717" s="2" customFormat="1" x14ac:dyDescent="0.2"/>
    <row r="718" s="2" customFormat="1" x14ac:dyDescent="0.2"/>
    <row r="719" s="2" customFormat="1" x14ac:dyDescent="0.2"/>
    <row r="720" s="2" customFormat="1" x14ac:dyDescent="0.2"/>
    <row r="721" s="2" customFormat="1" x14ac:dyDescent="0.2"/>
    <row r="722" s="2" customFormat="1" x14ac:dyDescent="0.2"/>
    <row r="723" s="2" customFormat="1" x14ac:dyDescent="0.2"/>
    <row r="724" s="2" customFormat="1" x14ac:dyDescent="0.2"/>
    <row r="725" s="2" customFormat="1" x14ac:dyDescent="0.2"/>
    <row r="726" s="2" customFormat="1" x14ac:dyDescent="0.2"/>
    <row r="727" s="2" customFormat="1" x14ac:dyDescent="0.2"/>
    <row r="728" s="2" customFormat="1" x14ac:dyDescent="0.2"/>
    <row r="729" s="2" customFormat="1" x14ac:dyDescent="0.2"/>
    <row r="730" s="2" customFormat="1" x14ac:dyDescent="0.2"/>
    <row r="731" s="2" customFormat="1" x14ac:dyDescent="0.2"/>
    <row r="732" s="2" customFormat="1" x14ac:dyDescent="0.2"/>
    <row r="733" s="2" customFormat="1" x14ac:dyDescent="0.2"/>
    <row r="734" s="2" customFormat="1" x14ac:dyDescent="0.2"/>
    <row r="735" s="2" customFormat="1" x14ac:dyDescent="0.2"/>
    <row r="736" s="2" customFormat="1" x14ac:dyDescent="0.2"/>
    <row r="737" s="2" customFormat="1" x14ac:dyDescent="0.2"/>
    <row r="738" s="2" customFormat="1" x14ac:dyDescent="0.2"/>
    <row r="739" s="2" customFormat="1" x14ac:dyDescent="0.2"/>
    <row r="740" s="2" customFormat="1" x14ac:dyDescent="0.2"/>
    <row r="741" s="2" customFormat="1" x14ac:dyDescent="0.2"/>
    <row r="742" s="2" customFormat="1" x14ac:dyDescent="0.2"/>
    <row r="743" s="2" customFormat="1" x14ac:dyDescent="0.2"/>
    <row r="744" s="2" customFormat="1" x14ac:dyDescent="0.2"/>
    <row r="745" s="2" customFormat="1" x14ac:dyDescent="0.2"/>
    <row r="746" s="2" customFormat="1" x14ac:dyDescent="0.2"/>
    <row r="747" s="2" customFormat="1" x14ac:dyDescent="0.2"/>
    <row r="748" s="2" customFormat="1" x14ac:dyDescent="0.2"/>
    <row r="749" s="2" customFormat="1" x14ac:dyDescent="0.2"/>
    <row r="750" s="2" customFormat="1" x14ac:dyDescent="0.2"/>
    <row r="751" s="2" customFormat="1" x14ac:dyDescent="0.2"/>
    <row r="752" s="2" customFormat="1" x14ac:dyDescent="0.2"/>
    <row r="753" s="2" customFormat="1" x14ac:dyDescent="0.2"/>
    <row r="754" s="2" customFormat="1" x14ac:dyDescent="0.2"/>
    <row r="755" s="2" customFormat="1" x14ac:dyDescent="0.2"/>
    <row r="756" s="2" customFormat="1" x14ac:dyDescent="0.2"/>
    <row r="757" s="2" customFormat="1" x14ac:dyDescent="0.2"/>
    <row r="758" s="2" customFormat="1" x14ac:dyDescent="0.2"/>
    <row r="759" s="2" customFormat="1" x14ac:dyDescent="0.2"/>
    <row r="760" s="2" customFormat="1" x14ac:dyDescent="0.2"/>
    <row r="761" s="2" customFormat="1" x14ac:dyDescent="0.2"/>
    <row r="762" s="2" customFormat="1" x14ac:dyDescent="0.2"/>
    <row r="763" s="2" customFormat="1" x14ac:dyDescent="0.2"/>
    <row r="764" s="2" customFormat="1" x14ac:dyDescent="0.2"/>
    <row r="765" s="2" customFormat="1" x14ac:dyDescent="0.2"/>
    <row r="766" s="2" customFormat="1" x14ac:dyDescent="0.2"/>
    <row r="767" s="2" customFormat="1" x14ac:dyDescent="0.2"/>
    <row r="768" s="2" customFormat="1" x14ac:dyDescent="0.2"/>
    <row r="769" s="2" customFormat="1" x14ac:dyDescent="0.2"/>
    <row r="770" s="2" customFormat="1" x14ac:dyDescent="0.2"/>
    <row r="771" s="2" customFormat="1" x14ac:dyDescent="0.2"/>
    <row r="772" s="2" customFormat="1" x14ac:dyDescent="0.2"/>
    <row r="773" s="2" customFormat="1" x14ac:dyDescent="0.2"/>
    <row r="774" s="2" customFormat="1" x14ac:dyDescent="0.2"/>
    <row r="775" s="2" customFormat="1" x14ac:dyDescent="0.2"/>
    <row r="776" s="2" customFormat="1" x14ac:dyDescent="0.2"/>
    <row r="777" s="2" customFormat="1" x14ac:dyDescent="0.2"/>
    <row r="778" s="2" customFormat="1" x14ac:dyDescent="0.2"/>
    <row r="779" s="2" customFormat="1" x14ac:dyDescent="0.2"/>
    <row r="780" s="2" customFormat="1" x14ac:dyDescent="0.2"/>
    <row r="781" s="2" customFormat="1" x14ac:dyDescent="0.2"/>
    <row r="782" s="2" customFormat="1" x14ac:dyDescent="0.2"/>
    <row r="783" s="2" customFormat="1" x14ac:dyDescent="0.2"/>
    <row r="784" s="2" customFormat="1" x14ac:dyDescent="0.2"/>
    <row r="785" s="2" customFormat="1" x14ac:dyDescent="0.2"/>
    <row r="786" s="2" customFormat="1" x14ac:dyDescent="0.2"/>
    <row r="787" s="2" customFormat="1" x14ac:dyDescent="0.2"/>
    <row r="788" s="2" customFormat="1" x14ac:dyDescent="0.2"/>
    <row r="789" s="2" customFormat="1" x14ac:dyDescent="0.2"/>
    <row r="790" s="2" customFormat="1" x14ac:dyDescent="0.2"/>
    <row r="791" s="2" customFormat="1" x14ac:dyDescent="0.2"/>
    <row r="792" s="2" customFormat="1" x14ac:dyDescent="0.2"/>
    <row r="793" s="2" customFormat="1" x14ac:dyDescent="0.2"/>
    <row r="794" s="2" customFormat="1" x14ac:dyDescent="0.2"/>
    <row r="795" s="2" customFormat="1" x14ac:dyDescent="0.2"/>
    <row r="796" s="2" customFormat="1" x14ac:dyDescent="0.2"/>
    <row r="797" s="2" customFormat="1" x14ac:dyDescent="0.2"/>
    <row r="798" s="2" customFormat="1" x14ac:dyDescent="0.2"/>
    <row r="799" s="2" customFormat="1" x14ac:dyDescent="0.2"/>
    <row r="800" s="2" customFormat="1" x14ac:dyDescent="0.2"/>
    <row r="801" s="2" customFormat="1" x14ac:dyDescent="0.2"/>
    <row r="802" s="2" customFormat="1" x14ac:dyDescent="0.2"/>
    <row r="803" s="2" customFormat="1" x14ac:dyDescent="0.2"/>
    <row r="804" s="2" customFormat="1" x14ac:dyDescent="0.2"/>
    <row r="805" s="2" customFormat="1" x14ac:dyDescent="0.2"/>
    <row r="806" s="2" customFormat="1" x14ac:dyDescent="0.2"/>
    <row r="807" s="2" customFormat="1" x14ac:dyDescent="0.2"/>
    <row r="808" s="2" customFormat="1" x14ac:dyDescent="0.2"/>
    <row r="809" s="2" customFormat="1" x14ac:dyDescent="0.2"/>
    <row r="810" s="2" customFormat="1" x14ac:dyDescent="0.2"/>
    <row r="811" s="2" customFormat="1" x14ac:dyDescent="0.2"/>
    <row r="812" s="2" customFormat="1" x14ac:dyDescent="0.2"/>
    <row r="813" s="2" customFormat="1" x14ac:dyDescent="0.2"/>
    <row r="814" s="2" customFormat="1" x14ac:dyDescent="0.2"/>
    <row r="815" s="2" customFormat="1" x14ac:dyDescent="0.2"/>
    <row r="816" s="2" customFormat="1" x14ac:dyDescent="0.2"/>
    <row r="817" s="2" customFormat="1" x14ac:dyDescent="0.2"/>
    <row r="818" s="2" customFormat="1" x14ac:dyDescent="0.2"/>
    <row r="819" s="2" customFormat="1" x14ac:dyDescent="0.2"/>
    <row r="820" s="2" customFormat="1" x14ac:dyDescent="0.2"/>
    <row r="821" s="2" customFormat="1" x14ac:dyDescent="0.2"/>
    <row r="822" s="2" customFormat="1" x14ac:dyDescent="0.2"/>
    <row r="823" s="2" customFormat="1" x14ac:dyDescent="0.2"/>
    <row r="824" s="2" customFormat="1" x14ac:dyDescent="0.2"/>
    <row r="825" s="2" customFormat="1" x14ac:dyDescent="0.2"/>
    <row r="826" s="2" customFormat="1" x14ac:dyDescent="0.2"/>
    <row r="827" s="2" customFormat="1" x14ac:dyDescent="0.2"/>
    <row r="828" s="2" customFormat="1" x14ac:dyDescent="0.2"/>
    <row r="829" s="2" customFormat="1" x14ac:dyDescent="0.2"/>
    <row r="830" s="2" customFormat="1" x14ac:dyDescent="0.2"/>
    <row r="831" s="2" customFormat="1" x14ac:dyDescent="0.2"/>
    <row r="832" s="2" customFormat="1" x14ac:dyDescent="0.2"/>
    <row r="833" s="2" customFormat="1" x14ac:dyDescent="0.2"/>
    <row r="834" s="2" customFormat="1" x14ac:dyDescent="0.2"/>
    <row r="835" s="2" customFormat="1" x14ac:dyDescent="0.2"/>
    <row r="836" s="2" customFormat="1" x14ac:dyDescent="0.2"/>
    <row r="837" s="2" customFormat="1" x14ac:dyDescent="0.2"/>
    <row r="838" s="2" customFormat="1" x14ac:dyDescent="0.2"/>
    <row r="839" s="2" customFormat="1" x14ac:dyDescent="0.2"/>
    <row r="840" s="2" customFormat="1" x14ac:dyDescent="0.2"/>
    <row r="841" s="2" customFormat="1" x14ac:dyDescent="0.2"/>
    <row r="842" s="2" customFormat="1" x14ac:dyDescent="0.2"/>
    <row r="843" s="2" customFormat="1" x14ac:dyDescent="0.2"/>
    <row r="844" s="2" customFormat="1" x14ac:dyDescent="0.2"/>
    <row r="845" s="2" customFormat="1" x14ac:dyDescent="0.2"/>
    <row r="846" s="2" customFormat="1" x14ac:dyDescent="0.2"/>
    <row r="847" s="2" customFormat="1" x14ac:dyDescent="0.2"/>
    <row r="848" s="2" customFormat="1" x14ac:dyDescent="0.2"/>
    <row r="849" s="2" customFormat="1" x14ac:dyDescent="0.2"/>
    <row r="850" s="2" customFormat="1" x14ac:dyDescent="0.2"/>
    <row r="851" s="2" customFormat="1" x14ac:dyDescent="0.2"/>
    <row r="852" s="2" customFormat="1" x14ac:dyDescent="0.2"/>
    <row r="853" s="2" customFormat="1" x14ac:dyDescent="0.2"/>
    <row r="854" s="2" customFormat="1" x14ac:dyDescent="0.2"/>
    <row r="855" s="2" customFormat="1" x14ac:dyDescent="0.2"/>
    <row r="856" s="2" customFormat="1" x14ac:dyDescent="0.2"/>
    <row r="857" s="2" customFormat="1" x14ac:dyDescent="0.2"/>
    <row r="858" s="2" customFormat="1" x14ac:dyDescent="0.2"/>
    <row r="859" s="2" customFormat="1" x14ac:dyDescent="0.2"/>
    <row r="860" s="2" customFormat="1" x14ac:dyDescent="0.2"/>
    <row r="861" s="2" customFormat="1" x14ac:dyDescent="0.2"/>
    <row r="862" s="2" customFormat="1" x14ac:dyDescent="0.2"/>
    <row r="863" s="2" customFormat="1" x14ac:dyDescent="0.2"/>
    <row r="864" s="2" customFormat="1" x14ac:dyDescent="0.2"/>
    <row r="865" s="2" customFormat="1" x14ac:dyDescent="0.2"/>
    <row r="866" s="2" customFormat="1" x14ac:dyDescent="0.2"/>
    <row r="867" s="2" customFormat="1" x14ac:dyDescent="0.2"/>
    <row r="868" s="2" customFormat="1" x14ac:dyDescent="0.2"/>
    <row r="869" s="2" customFormat="1" x14ac:dyDescent="0.2"/>
    <row r="870" s="2" customFormat="1" x14ac:dyDescent="0.2"/>
    <row r="871" s="2" customFormat="1" x14ac:dyDescent="0.2"/>
    <row r="872" s="2" customFormat="1" x14ac:dyDescent="0.2"/>
    <row r="873" s="2" customFormat="1" x14ac:dyDescent="0.2"/>
    <row r="874" s="2" customFormat="1" x14ac:dyDescent="0.2"/>
    <row r="875" s="2" customFormat="1" x14ac:dyDescent="0.2"/>
    <row r="876" s="2" customFormat="1" x14ac:dyDescent="0.2"/>
    <row r="877" s="2" customFormat="1" x14ac:dyDescent="0.2"/>
    <row r="878" s="2" customFormat="1" x14ac:dyDescent="0.2"/>
    <row r="879" s="2" customFormat="1" x14ac:dyDescent="0.2"/>
    <row r="880" s="2" customFormat="1" x14ac:dyDescent="0.2"/>
    <row r="881" s="2" customFormat="1" x14ac:dyDescent="0.2"/>
    <row r="882" s="2" customFormat="1" x14ac:dyDescent="0.2"/>
    <row r="883" s="2" customFormat="1" x14ac:dyDescent="0.2"/>
    <row r="884" s="2" customFormat="1" x14ac:dyDescent="0.2"/>
    <row r="885" s="2" customFormat="1" x14ac:dyDescent="0.2"/>
    <row r="886" s="2" customFormat="1" x14ac:dyDescent="0.2"/>
    <row r="887" s="2" customFormat="1" x14ac:dyDescent="0.2"/>
    <row r="888" s="2" customFormat="1" x14ac:dyDescent="0.2"/>
    <row r="889" s="2" customFormat="1" x14ac:dyDescent="0.2"/>
    <row r="890" s="2" customFormat="1" x14ac:dyDescent="0.2"/>
    <row r="891" s="2" customFormat="1" x14ac:dyDescent="0.2"/>
    <row r="892" s="2" customFormat="1" x14ac:dyDescent="0.2"/>
    <row r="893" s="2" customFormat="1" x14ac:dyDescent="0.2"/>
    <row r="894" s="2" customFormat="1" x14ac:dyDescent="0.2"/>
    <row r="895" s="2" customFormat="1" x14ac:dyDescent="0.2"/>
    <row r="896" s="2" customFormat="1" x14ac:dyDescent="0.2"/>
    <row r="897" s="2" customFormat="1" x14ac:dyDescent="0.2"/>
    <row r="898" s="2" customFormat="1" x14ac:dyDescent="0.2"/>
    <row r="899" s="2" customFormat="1" x14ac:dyDescent="0.2"/>
    <row r="900" s="2" customFormat="1" x14ac:dyDescent="0.2"/>
    <row r="901" s="2" customFormat="1" x14ac:dyDescent="0.2"/>
    <row r="902" s="2" customFormat="1" x14ac:dyDescent="0.2"/>
    <row r="903" s="2" customFormat="1" x14ac:dyDescent="0.2"/>
    <row r="904" s="2" customFormat="1" x14ac:dyDescent="0.2"/>
    <row r="905" s="2" customFormat="1" x14ac:dyDescent="0.2"/>
    <row r="906" s="2" customFormat="1" x14ac:dyDescent="0.2"/>
    <row r="907" s="2" customFormat="1" x14ac:dyDescent="0.2"/>
    <row r="908" s="2" customFormat="1" x14ac:dyDescent="0.2"/>
    <row r="909" s="2" customFormat="1" x14ac:dyDescent="0.2"/>
    <row r="910" s="2" customFormat="1" x14ac:dyDescent="0.2"/>
    <row r="911" s="2" customFormat="1" x14ac:dyDescent="0.2"/>
    <row r="912" s="2" customFormat="1" x14ac:dyDescent="0.2"/>
    <row r="913" s="2" customFormat="1" x14ac:dyDescent="0.2"/>
    <row r="914" s="2" customFormat="1" x14ac:dyDescent="0.2"/>
    <row r="915" s="2" customFormat="1" x14ac:dyDescent="0.2"/>
    <row r="916" s="2" customFormat="1" x14ac:dyDescent="0.2"/>
    <row r="917" s="2" customFormat="1" x14ac:dyDescent="0.2"/>
    <row r="918" s="2" customFormat="1" x14ac:dyDescent="0.2"/>
    <row r="919" s="2" customFormat="1" x14ac:dyDescent="0.2"/>
    <row r="920" s="2" customFormat="1" x14ac:dyDescent="0.2"/>
    <row r="921" s="2" customFormat="1" x14ac:dyDescent="0.2"/>
    <row r="922" s="2" customFormat="1" x14ac:dyDescent="0.2"/>
    <row r="923" s="2" customFormat="1" x14ac:dyDescent="0.2"/>
    <row r="924" s="2" customFormat="1" x14ac:dyDescent="0.2"/>
    <row r="925" s="2" customFormat="1" x14ac:dyDescent="0.2"/>
    <row r="926" s="2" customFormat="1" x14ac:dyDescent="0.2"/>
    <row r="927" s="2" customFormat="1" x14ac:dyDescent="0.2"/>
    <row r="928" s="2" customFormat="1" x14ac:dyDescent="0.2"/>
    <row r="929" s="2" customFormat="1" x14ac:dyDescent="0.2"/>
    <row r="930" s="2" customFormat="1" x14ac:dyDescent="0.2"/>
    <row r="931" s="2" customFormat="1" x14ac:dyDescent="0.2"/>
    <row r="932" s="2" customFormat="1" x14ac:dyDescent="0.2"/>
    <row r="933" s="2" customFormat="1" x14ac:dyDescent="0.2"/>
    <row r="934" s="2" customFormat="1" x14ac:dyDescent="0.2"/>
    <row r="935" s="2" customFormat="1" x14ac:dyDescent="0.2"/>
    <row r="936" s="2" customFormat="1" x14ac:dyDescent="0.2"/>
    <row r="937" s="2" customFormat="1" x14ac:dyDescent="0.2"/>
    <row r="938" s="2" customFormat="1" x14ac:dyDescent="0.2"/>
    <row r="939" s="2" customFormat="1" x14ac:dyDescent="0.2"/>
    <row r="940" s="2" customFormat="1" x14ac:dyDescent="0.2"/>
    <row r="941" s="2" customFormat="1" x14ac:dyDescent="0.2"/>
    <row r="942" s="2" customFormat="1" x14ac:dyDescent="0.2"/>
    <row r="943" s="2" customFormat="1" x14ac:dyDescent="0.2"/>
    <row r="944" s="2" customFormat="1" x14ac:dyDescent="0.2"/>
    <row r="945" s="2" customFormat="1" x14ac:dyDescent="0.2"/>
    <row r="946" s="2" customFormat="1" x14ac:dyDescent="0.2"/>
    <row r="947" s="2" customFormat="1" x14ac:dyDescent="0.2"/>
    <row r="948" s="2" customFormat="1" x14ac:dyDescent="0.2"/>
    <row r="949" s="2" customFormat="1" x14ac:dyDescent="0.2"/>
    <row r="950" s="2" customFormat="1" x14ac:dyDescent="0.2"/>
    <row r="951" s="2" customFormat="1" x14ac:dyDescent="0.2"/>
    <row r="952" s="2" customFormat="1" x14ac:dyDescent="0.2"/>
    <row r="953" s="2" customFormat="1" x14ac:dyDescent="0.2"/>
    <row r="954" s="2" customFormat="1" x14ac:dyDescent="0.2"/>
    <row r="955" s="2" customFormat="1" x14ac:dyDescent="0.2"/>
    <row r="956" s="2" customFormat="1" x14ac:dyDescent="0.2"/>
    <row r="957" s="2" customFormat="1" x14ac:dyDescent="0.2"/>
    <row r="958" s="2" customFormat="1" x14ac:dyDescent="0.2"/>
    <row r="959" s="2" customFormat="1" x14ac:dyDescent="0.2"/>
    <row r="960" s="2" customFormat="1" x14ac:dyDescent="0.2"/>
    <row r="961" s="2" customFormat="1" x14ac:dyDescent="0.2"/>
    <row r="962" s="2" customFormat="1" x14ac:dyDescent="0.2"/>
    <row r="963" s="2" customFormat="1" x14ac:dyDescent="0.2"/>
    <row r="964" s="2" customFormat="1" x14ac:dyDescent="0.2"/>
    <row r="965" s="2" customFormat="1" x14ac:dyDescent="0.2"/>
    <row r="966" s="2" customFormat="1" x14ac:dyDescent="0.2"/>
    <row r="967" s="2" customFormat="1" x14ac:dyDescent="0.2"/>
    <row r="968" s="2" customFormat="1" x14ac:dyDescent="0.2"/>
    <row r="969" s="2" customFormat="1" x14ac:dyDescent="0.2"/>
    <row r="970" s="2" customFormat="1" x14ac:dyDescent="0.2"/>
    <row r="971" s="2" customFormat="1" x14ac:dyDescent="0.2"/>
    <row r="972" s="2" customFormat="1" x14ac:dyDescent="0.2"/>
    <row r="973" s="2" customFormat="1" x14ac:dyDescent="0.2"/>
    <row r="974" s="2" customFormat="1" x14ac:dyDescent="0.2"/>
  </sheetData>
  <sheetProtection password="CC0D"/>
  <mergeCells count="8">
    <mergeCell ref="G4:I4"/>
    <mergeCell ref="H3:I3"/>
    <mergeCell ref="G65:I65"/>
    <mergeCell ref="F2:J2"/>
    <mergeCell ref="B5:E5"/>
    <mergeCell ref="I5:J5"/>
    <mergeCell ref="B6:E6"/>
    <mergeCell ref="I6:J6"/>
  </mergeCells>
  <conditionalFormatting sqref="C65">
    <cfRule type="expression" dxfId="3" priority="3" stopIfTrue="1">
      <formula>(AND(G62,G63)=TRUE)</formula>
    </cfRule>
  </conditionalFormatting>
  <conditionalFormatting sqref="C66">
    <cfRule type="expression" dxfId="2" priority="4" stopIfTrue="1">
      <formula>(AND(G63,G65)=TRUE)</formula>
    </cfRule>
  </conditionalFormatting>
  <conditionalFormatting sqref="G65">
    <cfRule type="expression" dxfId="1" priority="5" stopIfTrue="1">
      <formula>(AND(G62,G63)=TRUE)</formula>
    </cfRule>
  </conditionalFormatting>
  <conditionalFormatting sqref="G66">
    <cfRule type="expression" dxfId="0" priority="6" stopIfTrue="1">
      <formula>(AND(G63,G65)=TRUE)</formula>
    </cfRule>
  </conditionalFormatting>
  <hyperlinks>
    <hyperlink ref="F2" r:id="rId1" display="Quelle: www.energiemanagement.stadt-frankfurt.de" xr:uid="{00000000-0004-0000-0500-000000000000}"/>
  </hyperlinks>
  <pageMargins left="0.59055118110236227" right="0.27559055118110237" top="0.23622047244094491" bottom="0.39370078740157483" header="0.35433070866141736" footer="0.15748031496062992"/>
  <pageSetup paperSize="9" scale="88" orientation="portrait" r:id="rId2"/>
  <drawing r:id="rId3"/>
  <legacyDrawing r:id="rId4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Tabelle6"/>
  <dimension ref="A1:H38"/>
  <sheetViews>
    <sheetView workbookViewId="0"/>
  </sheetViews>
  <sheetFormatPr baseColWidth="10" defaultRowHeight="12.75" x14ac:dyDescent="0.2"/>
  <sheetData>
    <row r="1" spans="1:6" ht="20.25" x14ac:dyDescent="0.3">
      <c r="A1" s="190" t="s">
        <v>338</v>
      </c>
    </row>
    <row r="4" spans="1:6" ht="13.5" thickBot="1" x14ac:dyDescent="0.25"/>
    <row r="5" spans="1:6" x14ac:dyDescent="0.2">
      <c r="B5" s="326" t="s">
        <v>171</v>
      </c>
      <c r="C5" s="327"/>
      <c r="D5" s="328" t="s">
        <v>339</v>
      </c>
      <c r="E5" s="329"/>
      <c r="F5" s="330"/>
    </row>
    <row r="6" spans="1:6" x14ac:dyDescent="0.2">
      <c r="B6" s="191" t="s">
        <v>292</v>
      </c>
      <c r="C6" s="192" t="s">
        <v>6</v>
      </c>
      <c r="D6" s="192" t="s">
        <v>293</v>
      </c>
      <c r="E6" s="192" t="s">
        <v>294</v>
      </c>
      <c r="F6" s="192" t="s">
        <v>295</v>
      </c>
    </row>
    <row r="7" spans="1:6" ht="13.5" thickBot="1" x14ac:dyDescent="0.25">
      <c r="B7" s="193" t="s">
        <v>296</v>
      </c>
      <c r="C7" s="194" t="s">
        <v>296</v>
      </c>
      <c r="D7" s="195" t="s">
        <v>297</v>
      </c>
      <c r="E7" s="195" t="s">
        <v>297</v>
      </c>
      <c r="F7" s="194" t="s">
        <v>296</v>
      </c>
    </row>
    <row r="8" spans="1:6" x14ac:dyDescent="0.2">
      <c r="B8" s="196">
        <v>45992</v>
      </c>
      <c r="C8" s="197">
        <v>46022</v>
      </c>
      <c r="D8" s="198"/>
      <c r="E8" s="199"/>
      <c r="F8" s="200"/>
    </row>
    <row r="9" spans="1:6" x14ac:dyDescent="0.2">
      <c r="B9" s="201">
        <v>45962</v>
      </c>
      <c r="C9" s="202">
        <v>45991</v>
      </c>
      <c r="D9" s="203"/>
      <c r="E9" s="204"/>
      <c r="F9" s="192"/>
    </row>
    <row r="10" spans="1:6" x14ac:dyDescent="0.2">
      <c r="B10" s="201">
        <v>45931</v>
      </c>
      <c r="C10" s="202">
        <v>45961</v>
      </c>
      <c r="D10" s="203"/>
      <c r="E10" s="203"/>
      <c r="F10" s="192"/>
    </row>
    <row r="11" spans="1:6" x14ac:dyDescent="0.2">
      <c r="B11" s="201">
        <v>45901</v>
      </c>
      <c r="C11" s="202">
        <v>45930</v>
      </c>
      <c r="D11" s="203"/>
      <c r="E11" s="203"/>
      <c r="F11" s="192"/>
    </row>
    <row r="12" spans="1:6" x14ac:dyDescent="0.2">
      <c r="B12" s="201">
        <v>45870</v>
      </c>
      <c r="C12" s="202">
        <v>45900</v>
      </c>
      <c r="D12" s="203"/>
      <c r="E12" s="203"/>
      <c r="F12" s="192"/>
    </row>
    <row r="13" spans="1:6" x14ac:dyDescent="0.2">
      <c r="B13" s="201">
        <v>45839</v>
      </c>
      <c r="C13" s="202">
        <v>45869</v>
      </c>
      <c r="D13" s="203"/>
      <c r="E13" s="203"/>
      <c r="F13" s="192"/>
    </row>
    <row r="14" spans="1:6" x14ac:dyDescent="0.2">
      <c r="B14" s="201">
        <v>45809</v>
      </c>
      <c r="C14" s="202">
        <v>45838</v>
      </c>
      <c r="D14" s="198"/>
      <c r="E14" s="203"/>
      <c r="F14" s="192"/>
    </row>
    <row r="15" spans="1:6" x14ac:dyDescent="0.2">
      <c r="B15" s="201">
        <v>45778</v>
      </c>
      <c r="C15" s="202">
        <v>45808</v>
      </c>
      <c r="D15" s="203"/>
      <c r="E15" s="203"/>
      <c r="F15" s="192"/>
    </row>
    <row r="16" spans="1:6" x14ac:dyDescent="0.2">
      <c r="B16" s="201">
        <v>45748</v>
      </c>
      <c r="C16" s="202">
        <v>45412</v>
      </c>
      <c r="D16" s="203"/>
      <c r="E16" s="203"/>
      <c r="F16" s="192"/>
    </row>
    <row r="17" spans="2:8" x14ac:dyDescent="0.2">
      <c r="B17" s="201">
        <v>45717</v>
      </c>
      <c r="C17" s="202">
        <v>45747</v>
      </c>
      <c r="D17" s="203"/>
      <c r="E17" s="203"/>
      <c r="F17" s="192"/>
    </row>
    <row r="18" spans="2:8" x14ac:dyDescent="0.2">
      <c r="B18" s="201">
        <v>45689</v>
      </c>
      <c r="C18" s="202">
        <v>45716</v>
      </c>
      <c r="D18" s="203"/>
      <c r="E18" s="203"/>
      <c r="F18" s="192"/>
    </row>
    <row r="19" spans="2:8" ht="13.5" thickBot="1" x14ac:dyDescent="0.25">
      <c r="B19" s="205">
        <v>45658</v>
      </c>
      <c r="C19" s="206">
        <v>45688</v>
      </c>
      <c r="D19" s="198"/>
      <c r="E19" s="199"/>
      <c r="F19" s="207"/>
    </row>
    <row r="20" spans="2:8" ht="13.5" thickBot="1" x14ac:dyDescent="0.25">
      <c r="B20" s="331" t="s">
        <v>199</v>
      </c>
      <c r="C20" s="332"/>
      <c r="D20" s="208">
        <f>SUM(D8:D19)</f>
        <v>0</v>
      </c>
      <c r="E20" s="208">
        <f>SUM(E8:E19)</f>
        <v>0</v>
      </c>
      <c r="F20" s="209"/>
    </row>
    <row r="22" spans="2:8" ht="13.5" thickBot="1" x14ac:dyDescent="0.25"/>
    <row r="23" spans="2:8" x14ac:dyDescent="0.2">
      <c r="B23" s="326" t="s">
        <v>171</v>
      </c>
      <c r="C23" s="327"/>
      <c r="D23" s="210" t="s">
        <v>340</v>
      </c>
      <c r="E23" s="210"/>
      <c r="F23" s="210"/>
      <c r="G23" s="210"/>
      <c r="H23" s="211"/>
    </row>
    <row r="24" spans="2:8" x14ac:dyDescent="0.2">
      <c r="B24" s="191" t="s">
        <v>292</v>
      </c>
      <c r="C24" s="192" t="s">
        <v>6</v>
      </c>
      <c r="D24" s="192" t="s">
        <v>298</v>
      </c>
      <c r="E24" s="192" t="s">
        <v>299</v>
      </c>
      <c r="F24" s="192" t="s">
        <v>300</v>
      </c>
      <c r="G24" s="192" t="s">
        <v>301</v>
      </c>
      <c r="H24" s="212" t="s">
        <v>295</v>
      </c>
    </row>
    <row r="25" spans="2:8" ht="16.5" thickBot="1" x14ac:dyDescent="0.35">
      <c r="B25" s="193" t="s">
        <v>296</v>
      </c>
      <c r="C25" s="194" t="s">
        <v>296</v>
      </c>
      <c r="D25" s="195" t="s">
        <v>297</v>
      </c>
      <c r="E25" s="195" t="s">
        <v>302</v>
      </c>
      <c r="F25" s="194" t="s">
        <v>296</v>
      </c>
      <c r="G25" s="194" t="s">
        <v>303</v>
      </c>
      <c r="H25" s="213" t="s">
        <v>296</v>
      </c>
    </row>
    <row r="26" spans="2:8" x14ac:dyDescent="0.2">
      <c r="B26" s="214">
        <f t="shared" ref="B26:C37" si="0">B8</f>
        <v>45992</v>
      </c>
      <c r="C26" s="202">
        <f t="shared" si="0"/>
        <v>46022</v>
      </c>
      <c r="D26" s="215"/>
      <c r="E26" s="216"/>
      <c r="F26" s="217"/>
      <c r="G26" s="218" t="e">
        <f t="shared" ref="G26:G37" si="1">D26/(E26*F26)</f>
        <v>#DIV/0!</v>
      </c>
      <c r="H26" s="219"/>
    </row>
    <row r="27" spans="2:8" x14ac:dyDescent="0.2">
      <c r="B27" s="214">
        <f t="shared" si="0"/>
        <v>45962</v>
      </c>
      <c r="C27" s="202">
        <f t="shared" si="0"/>
        <v>45991</v>
      </c>
      <c r="D27" s="203"/>
      <c r="E27" s="220"/>
      <c r="F27" s="192"/>
      <c r="G27" s="218" t="e">
        <f t="shared" si="1"/>
        <v>#DIV/0!</v>
      </c>
      <c r="H27" s="219"/>
    </row>
    <row r="28" spans="2:8" x14ac:dyDescent="0.2">
      <c r="B28" s="214">
        <f t="shared" si="0"/>
        <v>45931</v>
      </c>
      <c r="C28" s="202">
        <f t="shared" si="0"/>
        <v>45961</v>
      </c>
      <c r="D28" s="203"/>
      <c r="E28" s="220"/>
      <c r="F28" s="192"/>
      <c r="G28" s="218" t="e">
        <f t="shared" si="1"/>
        <v>#DIV/0!</v>
      </c>
      <c r="H28" s="219"/>
    </row>
    <row r="29" spans="2:8" x14ac:dyDescent="0.2">
      <c r="B29" s="214">
        <f t="shared" si="0"/>
        <v>45901</v>
      </c>
      <c r="C29" s="202">
        <f t="shared" si="0"/>
        <v>45930</v>
      </c>
      <c r="D29" s="203"/>
      <c r="E29" s="220"/>
      <c r="F29" s="192"/>
      <c r="G29" s="218" t="e">
        <f t="shared" si="1"/>
        <v>#DIV/0!</v>
      </c>
      <c r="H29" s="219"/>
    </row>
    <row r="30" spans="2:8" x14ac:dyDescent="0.2">
      <c r="B30" s="214">
        <f t="shared" si="0"/>
        <v>45870</v>
      </c>
      <c r="C30" s="202">
        <f t="shared" si="0"/>
        <v>45900</v>
      </c>
      <c r="D30" s="203"/>
      <c r="F30" s="192"/>
      <c r="G30" s="218" t="e">
        <f t="shared" si="1"/>
        <v>#DIV/0!</v>
      </c>
      <c r="H30" s="219"/>
    </row>
    <row r="31" spans="2:8" x14ac:dyDescent="0.2">
      <c r="B31" s="214">
        <f t="shared" si="0"/>
        <v>45839</v>
      </c>
      <c r="C31" s="202">
        <f t="shared" si="0"/>
        <v>45869</v>
      </c>
      <c r="D31" s="203"/>
      <c r="E31" s="220"/>
      <c r="F31" s="221"/>
      <c r="G31" s="218" t="e">
        <f t="shared" si="1"/>
        <v>#DIV/0!</v>
      </c>
      <c r="H31" s="219"/>
    </row>
    <row r="32" spans="2:8" x14ac:dyDescent="0.2">
      <c r="B32" s="214">
        <f t="shared" si="0"/>
        <v>45809</v>
      </c>
      <c r="C32" s="202">
        <f t="shared" si="0"/>
        <v>45838</v>
      </c>
      <c r="D32" s="203"/>
      <c r="E32" s="220"/>
      <c r="F32" s="192"/>
      <c r="G32" s="218" t="e">
        <f t="shared" si="1"/>
        <v>#DIV/0!</v>
      </c>
      <c r="H32" s="219"/>
    </row>
    <row r="33" spans="2:8" x14ac:dyDescent="0.2">
      <c r="B33" s="214">
        <f t="shared" si="0"/>
        <v>45778</v>
      </c>
      <c r="C33" s="202">
        <f t="shared" si="0"/>
        <v>45808</v>
      </c>
      <c r="D33" s="203"/>
      <c r="E33" s="220"/>
      <c r="F33" s="192"/>
      <c r="G33" s="218" t="e">
        <f t="shared" si="1"/>
        <v>#DIV/0!</v>
      </c>
      <c r="H33" s="219"/>
    </row>
    <row r="34" spans="2:8" x14ac:dyDescent="0.2">
      <c r="B34" s="214">
        <f t="shared" si="0"/>
        <v>45748</v>
      </c>
      <c r="C34" s="202">
        <f t="shared" si="0"/>
        <v>45412</v>
      </c>
      <c r="D34" s="203"/>
      <c r="E34" s="220"/>
      <c r="F34" s="192"/>
      <c r="G34" s="218" t="e">
        <f t="shared" si="1"/>
        <v>#DIV/0!</v>
      </c>
      <c r="H34" s="219"/>
    </row>
    <row r="35" spans="2:8" x14ac:dyDescent="0.2">
      <c r="B35" s="214">
        <f t="shared" si="0"/>
        <v>45717</v>
      </c>
      <c r="C35" s="202">
        <f t="shared" si="0"/>
        <v>45747</v>
      </c>
      <c r="D35" s="203"/>
      <c r="E35" s="220"/>
      <c r="F35" s="192"/>
      <c r="G35" s="218" t="e">
        <f t="shared" si="1"/>
        <v>#DIV/0!</v>
      </c>
      <c r="H35" s="219"/>
    </row>
    <row r="36" spans="2:8" x14ac:dyDescent="0.2">
      <c r="B36" s="214">
        <f t="shared" si="0"/>
        <v>45689</v>
      </c>
      <c r="C36" s="202">
        <f t="shared" si="0"/>
        <v>45716</v>
      </c>
      <c r="D36" s="203"/>
      <c r="E36" s="220"/>
      <c r="F36" s="192"/>
      <c r="G36" s="218" t="e">
        <f t="shared" si="1"/>
        <v>#DIV/0!</v>
      </c>
      <c r="H36" s="219"/>
    </row>
    <row r="37" spans="2:8" ht="13.5" thickBot="1" x14ac:dyDescent="0.25">
      <c r="B37" s="214">
        <f t="shared" si="0"/>
        <v>45658</v>
      </c>
      <c r="C37" s="202">
        <f t="shared" si="0"/>
        <v>45688</v>
      </c>
      <c r="D37" s="198"/>
      <c r="E37" s="222"/>
      <c r="F37" s="207"/>
      <c r="G37" s="218" t="e">
        <f t="shared" si="1"/>
        <v>#DIV/0!</v>
      </c>
      <c r="H37" s="223"/>
    </row>
    <row r="38" spans="2:8" ht="13.5" thickBot="1" x14ac:dyDescent="0.25">
      <c r="B38" s="331" t="s">
        <v>199</v>
      </c>
      <c r="C38" s="332"/>
      <c r="D38" s="208">
        <f>SUM(D26:D37)</f>
        <v>0</v>
      </c>
      <c r="E38" s="208"/>
      <c r="F38" s="208"/>
      <c r="G38" s="224" t="e">
        <f>SUM(G26:G37)</f>
        <v>#DIV/0!</v>
      </c>
      <c r="H38" s="225"/>
    </row>
  </sheetData>
  <mergeCells count="5">
    <mergeCell ref="B5:C5"/>
    <mergeCell ref="D5:F5"/>
    <mergeCell ref="B20:C20"/>
    <mergeCell ref="B23:C23"/>
    <mergeCell ref="B38:C38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7</vt:i4>
      </vt:variant>
      <vt:variant>
        <vt:lpstr>Benannte Bereiche</vt:lpstr>
      </vt:variant>
      <vt:variant>
        <vt:i4>7</vt:i4>
      </vt:variant>
    </vt:vector>
  </HeadingPairs>
  <TitlesOfParts>
    <vt:vector size="14" baseType="lpstr">
      <vt:lpstr>1. Nutzung</vt:lpstr>
      <vt:lpstr>2. Referenzkosten</vt:lpstr>
      <vt:lpstr>3. Monatsablesung</vt:lpstr>
      <vt:lpstr>4A. Nachweis - Meldung 1</vt:lpstr>
      <vt:lpstr>4B. Nachweis - Meldung 2</vt:lpstr>
      <vt:lpstr>4C. Nachweis - Berechnung</vt:lpstr>
      <vt:lpstr>AbrechnungEVUxxxx</vt:lpstr>
      <vt:lpstr>'1. Nutzung'!Druckbereich</vt:lpstr>
      <vt:lpstr>'2. Referenzkosten'!Druckbereich</vt:lpstr>
      <vt:lpstr>'3. Monatsablesung'!Druckbereich</vt:lpstr>
      <vt:lpstr>'4A. Nachweis - Meldung 1'!Druckbereich</vt:lpstr>
      <vt:lpstr>'4B. Nachweis - Meldung 2'!Druckbereich</vt:lpstr>
      <vt:lpstr>'4C. Nachweis - Berechnung'!Druckbereich</vt:lpstr>
      <vt:lpstr>'1. Nutzung'!Währung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Mathias Linder;Oliver Seidel</dc:creator>
  <cp:lastModifiedBy>Linder, Mathias</cp:lastModifiedBy>
  <cp:lastPrinted>2025-12-17T17:55:18Z</cp:lastPrinted>
  <dcterms:created xsi:type="dcterms:W3CDTF">2001-01-22T09:40:35Z</dcterms:created>
  <dcterms:modified xsi:type="dcterms:W3CDTF">2025-12-18T08:20:09Z</dcterms:modified>
</cp:coreProperties>
</file>